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แปลผล ม. ..." sheetId="1" r:id="rId1"/>
  </sheets>
  <calcPr calcId="145621"/>
</workbook>
</file>

<file path=xl/calcChain.xml><?xml version="1.0" encoding="utf-8"?>
<calcChain xmlns="http://schemas.openxmlformats.org/spreadsheetml/2006/main">
  <c r="AY63" i="1" l="1"/>
  <c r="AY62" i="1"/>
  <c r="AY61" i="1"/>
  <c r="AY60" i="1"/>
  <c r="AW63" i="1"/>
  <c r="AW62" i="1"/>
  <c r="AW61" i="1"/>
  <c r="AW60" i="1"/>
  <c r="AU63" i="1"/>
  <c r="AU62" i="1"/>
  <c r="AU61" i="1"/>
  <c r="AU60" i="1"/>
  <c r="AS63" i="1"/>
  <c r="AS62" i="1"/>
  <c r="AS61" i="1"/>
  <c r="AS60" i="1"/>
  <c r="AQ63" i="1"/>
  <c r="AQ62" i="1"/>
  <c r="AQ61" i="1"/>
  <c r="AQ60" i="1"/>
  <c r="AO63" i="1"/>
  <c r="AO62" i="1"/>
  <c r="AO61" i="1"/>
  <c r="AO60" i="1"/>
  <c r="AM63" i="1"/>
  <c r="AM62" i="1"/>
  <c r="AM61" i="1"/>
  <c r="AM60" i="1"/>
  <c r="AK63" i="1"/>
  <c r="AK62" i="1"/>
  <c r="AK61" i="1"/>
  <c r="AK60" i="1"/>
  <c r="AI61" i="1"/>
  <c r="AI62" i="1"/>
  <c r="AI63" i="1"/>
  <c r="AI60" i="1"/>
  <c r="AB56" i="1"/>
  <c r="AB57" i="1"/>
  <c r="AB58" i="1"/>
  <c r="AB59" i="1"/>
  <c r="AB60" i="1"/>
  <c r="AB61" i="1"/>
  <c r="AB62" i="1"/>
  <c r="AB63" i="1"/>
  <c r="AB55" i="1"/>
  <c r="N56" i="1"/>
  <c r="N57" i="1"/>
  <c r="N58" i="1"/>
  <c r="N59" i="1"/>
  <c r="N60" i="1"/>
  <c r="N61" i="1"/>
  <c r="N55" i="1"/>
  <c r="J56" i="1"/>
  <c r="J57" i="1"/>
  <c r="J58" i="1"/>
  <c r="J59" i="1"/>
  <c r="J60" i="1"/>
  <c r="J61" i="1"/>
  <c r="J55" i="1"/>
  <c r="E56" i="1"/>
  <c r="E57" i="1"/>
  <c r="E58" i="1"/>
  <c r="E59" i="1"/>
  <c r="E60" i="1"/>
  <c r="E61" i="1"/>
  <c r="E55" i="1"/>
  <c r="L52" i="1"/>
  <c r="M52" i="1"/>
  <c r="N52" i="1"/>
  <c r="AB52" i="1"/>
  <c r="AI52" i="1"/>
  <c r="AK52" i="1"/>
  <c r="AM52" i="1"/>
  <c r="AO52" i="1"/>
  <c r="AQ52" i="1"/>
  <c r="AS52" i="1"/>
  <c r="AU52" i="1"/>
  <c r="AW52" i="1"/>
  <c r="AY52" i="1"/>
  <c r="L53" i="1"/>
  <c r="M53" i="1"/>
  <c r="N53" i="1"/>
  <c r="AB53" i="1"/>
  <c r="AI53" i="1"/>
  <c r="AK53" i="1"/>
  <c r="AM53" i="1"/>
  <c r="AO53" i="1"/>
  <c r="AQ53" i="1"/>
  <c r="AS53" i="1"/>
  <c r="AU53" i="1"/>
  <c r="AW53" i="1"/>
  <c r="AY53" i="1"/>
  <c r="L43" i="1"/>
  <c r="M43" i="1"/>
  <c r="N43" i="1"/>
  <c r="AB43" i="1"/>
  <c r="AI43" i="1"/>
  <c r="AK43" i="1"/>
  <c r="AM43" i="1"/>
  <c r="AO43" i="1"/>
  <c r="AQ43" i="1"/>
  <c r="AS43" i="1"/>
  <c r="AU43" i="1"/>
  <c r="AW43" i="1"/>
  <c r="AY43" i="1"/>
  <c r="L44" i="1"/>
  <c r="M44" i="1"/>
  <c r="N44" i="1"/>
  <c r="AB44" i="1"/>
  <c r="AI44" i="1"/>
  <c r="AK44" i="1"/>
  <c r="AM44" i="1"/>
  <c r="AO44" i="1"/>
  <c r="AQ44" i="1"/>
  <c r="AS44" i="1"/>
  <c r="AU44" i="1"/>
  <c r="AW44" i="1"/>
  <c r="AY44" i="1"/>
  <c r="L45" i="1"/>
  <c r="M45" i="1"/>
  <c r="N45" i="1"/>
  <c r="AB45" i="1"/>
  <c r="AI45" i="1"/>
  <c r="AK45" i="1"/>
  <c r="AM45" i="1"/>
  <c r="AO45" i="1"/>
  <c r="AQ45" i="1"/>
  <c r="AS45" i="1"/>
  <c r="AU45" i="1"/>
  <c r="AW45" i="1"/>
  <c r="AY45" i="1"/>
  <c r="L46" i="1"/>
  <c r="M46" i="1"/>
  <c r="N46" i="1"/>
  <c r="AB46" i="1"/>
  <c r="AI46" i="1"/>
  <c r="AK46" i="1"/>
  <c r="AM46" i="1"/>
  <c r="AO46" i="1"/>
  <c r="AQ46" i="1"/>
  <c r="AS46" i="1"/>
  <c r="AU46" i="1"/>
  <c r="AW46" i="1"/>
  <c r="AY46" i="1"/>
  <c r="L47" i="1"/>
  <c r="M47" i="1"/>
  <c r="N47" i="1"/>
  <c r="AB47" i="1"/>
  <c r="AI47" i="1"/>
  <c r="AK47" i="1"/>
  <c r="AM47" i="1"/>
  <c r="AO47" i="1"/>
  <c r="AQ47" i="1"/>
  <c r="AS47" i="1"/>
  <c r="AU47" i="1"/>
  <c r="AW47" i="1"/>
  <c r="AY47" i="1"/>
  <c r="L48" i="1"/>
  <c r="M48" i="1"/>
  <c r="N48" i="1"/>
  <c r="AB48" i="1"/>
  <c r="AI48" i="1"/>
  <c r="AK48" i="1"/>
  <c r="AM48" i="1"/>
  <c r="AO48" i="1"/>
  <c r="AQ48" i="1"/>
  <c r="AS48" i="1"/>
  <c r="AU48" i="1"/>
  <c r="AW48" i="1"/>
  <c r="AY48" i="1"/>
  <c r="L49" i="1"/>
  <c r="M49" i="1"/>
  <c r="N49" i="1"/>
  <c r="AB49" i="1"/>
  <c r="AI49" i="1"/>
  <c r="AK49" i="1"/>
  <c r="AM49" i="1"/>
  <c r="AO49" i="1"/>
  <c r="AQ49" i="1"/>
  <c r="AS49" i="1"/>
  <c r="AU49" i="1"/>
  <c r="AW49" i="1"/>
  <c r="AY49" i="1"/>
  <c r="L50" i="1"/>
  <c r="M50" i="1"/>
  <c r="N50" i="1"/>
  <c r="AB50" i="1"/>
  <c r="AI50" i="1"/>
  <c r="AK50" i="1"/>
  <c r="AM50" i="1"/>
  <c r="AO50" i="1"/>
  <c r="AQ50" i="1"/>
  <c r="AS50" i="1"/>
  <c r="AU50" i="1"/>
  <c r="AW50" i="1"/>
  <c r="AY50" i="1"/>
  <c r="L51" i="1"/>
  <c r="M51" i="1"/>
  <c r="N51" i="1"/>
  <c r="AB51" i="1"/>
  <c r="AI51" i="1"/>
  <c r="AK51" i="1"/>
  <c r="AM51" i="1"/>
  <c r="AO51" i="1"/>
  <c r="AQ51" i="1"/>
  <c r="AS51" i="1"/>
  <c r="AU51" i="1"/>
  <c r="AW51" i="1"/>
  <c r="AY51" i="1"/>
  <c r="AY42" i="1" l="1"/>
  <c r="AW42" i="1"/>
  <c r="AU42" i="1"/>
  <c r="AS42" i="1"/>
  <c r="AQ42" i="1"/>
  <c r="AO42" i="1"/>
  <c r="AM42" i="1"/>
  <c r="AK42" i="1"/>
  <c r="AI42" i="1"/>
  <c r="AY41" i="1"/>
  <c r="AW41" i="1"/>
  <c r="AU41" i="1"/>
  <c r="AS41" i="1"/>
  <c r="AQ41" i="1"/>
  <c r="AO41" i="1"/>
  <c r="AM41" i="1"/>
  <c r="AK41" i="1"/>
  <c r="AI41" i="1"/>
  <c r="AY40" i="1"/>
  <c r="AW40" i="1"/>
  <c r="AU40" i="1"/>
  <c r="AS40" i="1"/>
  <c r="AQ40" i="1"/>
  <c r="AO40" i="1"/>
  <c r="AM40" i="1"/>
  <c r="AK40" i="1"/>
  <c r="AI40" i="1"/>
  <c r="AY39" i="1"/>
  <c r="AW39" i="1"/>
  <c r="AU39" i="1"/>
  <c r="AS39" i="1"/>
  <c r="AQ39" i="1"/>
  <c r="AO39" i="1"/>
  <c r="AM39" i="1"/>
  <c r="AK39" i="1"/>
  <c r="AI39" i="1"/>
  <c r="AY38" i="1"/>
  <c r="AW38" i="1"/>
  <c r="AU38" i="1"/>
  <c r="AS38" i="1"/>
  <c r="AQ38" i="1"/>
  <c r="AO38" i="1"/>
  <c r="AM38" i="1"/>
  <c r="AK38" i="1"/>
  <c r="AI38" i="1"/>
  <c r="AY37" i="1"/>
  <c r="AW37" i="1"/>
  <c r="AU37" i="1"/>
  <c r="AS37" i="1"/>
  <c r="AQ37" i="1"/>
  <c r="AO37" i="1"/>
  <c r="AM37" i="1"/>
  <c r="AK37" i="1"/>
  <c r="AI37" i="1"/>
  <c r="AY36" i="1"/>
  <c r="AW36" i="1"/>
  <c r="AU36" i="1"/>
  <c r="AS36" i="1"/>
  <c r="AQ36" i="1"/>
  <c r="AO36" i="1"/>
  <c r="AM36" i="1"/>
  <c r="AK36" i="1"/>
  <c r="AI36" i="1"/>
  <c r="AY35" i="1"/>
  <c r="AW35" i="1"/>
  <c r="AU35" i="1"/>
  <c r="AS35" i="1"/>
  <c r="AQ35" i="1"/>
  <c r="AO35" i="1"/>
  <c r="AM35" i="1"/>
  <c r="AK35" i="1"/>
  <c r="AI35" i="1"/>
  <c r="AY34" i="1"/>
  <c r="AW34" i="1"/>
  <c r="AU34" i="1"/>
  <c r="AS34" i="1"/>
  <c r="AQ34" i="1"/>
  <c r="AO34" i="1"/>
  <c r="AM34" i="1"/>
  <c r="AK34" i="1"/>
  <c r="AI34" i="1"/>
  <c r="AY33" i="1"/>
  <c r="AW33" i="1"/>
  <c r="AU33" i="1"/>
  <c r="AS33" i="1"/>
  <c r="AQ33" i="1"/>
  <c r="AO33" i="1"/>
  <c r="AM33" i="1"/>
  <c r="AK33" i="1"/>
  <c r="AI33" i="1"/>
  <c r="AY32" i="1"/>
  <c r="AW32" i="1"/>
  <c r="AU32" i="1"/>
  <c r="AS32" i="1"/>
  <c r="AQ32" i="1"/>
  <c r="AO32" i="1"/>
  <c r="AM32" i="1"/>
  <c r="AK32" i="1"/>
  <c r="AI32" i="1"/>
  <c r="AY31" i="1"/>
  <c r="AW31" i="1"/>
  <c r="AU31" i="1"/>
  <c r="AS31" i="1"/>
  <c r="AQ31" i="1"/>
  <c r="AO31" i="1"/>
  <c r="AM31" i="1"/>
  <c r="AK31" i="1"/>
  <c r="AI31" i="1"/>
  <c r="AY30" i="1"/>
  <c r="AW30" i="1"/>
  <c r="AU30" i="1"/>
  <c r="AS30" i="1"/>
  <c r="AQ30" i="1"/>
  <c r="AO30" i="1"/>
  <c r="AM30" i="1"/>
  <c r="AK30" i="1"/>
  <c r="AI30" i="1"/>
  <c r="AY29" i="1"/>
  <c r="AW29" i="1"/>
  <c r="AU29" i="1"/>
  <c r="AS29" i="1"/>
  <c r="AQ29" i="1"/>
  <c r="AO29" i="1"/>
  <c r="AM29" i="1"/>
  <c r="AK29" i="1"/>
  <c r="AI29" i="1"/>
  <c r="AY28" i="1"/>
  <c r="AW28" i="1"/>
  <c r="AU28" i="1"/>
  <c r="AS28" i="1"/>
  <c r="AQ28" i="1"/>
  <c r="AO28" i="1"/>
  <c r="AM28" i="1"/>
  <c r="AK28" i="1"/>
  <c r="AI28" i="1"/>
  <c r="AY27" i="1"/>
  <c r="AW27" i="1"/>
  <c r="AU27" i="1"/>
  <c r="AS27" i="1"/>
  <c r="AQ27" i="1"/>
  <c r="AO27" i="1"/>
  <c r="AM27" i="1"/>
  <c r="AK27" i="1"/>
  <c r="AI27" i="1"/>
  <c r="AY26" i="1"/>
  <c r="AW26" i="1"/>
  <c r="AU26" i="1"/>
  <c r="AS26" i="1"/>
  <c r="AQ26" i="1"/>
  <c r="AO26" i="1"/>
  <c r="AM26" i="1"/>
  <c r="AK26" i="1"/>
  <c r="AI26" i="1"/>
  <c r="AY25" i="1"/>
  <c r="AW25" i="1"/>
  <c r="AU25" i="1"/>
  <c r="AS25" i="1"/>
  <c r="AQ25" i="1"/>
  <c r="AO25" i="1"/>
  <c r="AM25" i="1"/>
  <c r="AK25" i="1"/>
  <c r="AI25" i="1"/>
  <c r="AY24" i="1"/>
  <c r="AW24" i="1"/>
  <c r="AU24" i="1"/>
  <c r="AS24" i="1"/>
  <c r="AQ24" i="1"/>
  <c r="AO24" i="1"/>
  <c r="AM24" i="1"/>
  <c r="AK24" i="1"/>
  <c r="AI24" i="1"/>
  <c r="AY23" i="1"/>
  <c r="AW23" i="1"/>
  <c r="AU23" i="1"/>
  <c r="AS23" i="1"/>
  <c r="AQ23" i="1"/>
  <c r="AO23" i="1"/>
  <c r="AM23" i="1"/>
  <c r="AK23" i="1"/>
  <c r="AI23" i="1"/>
  <c r="AY22" i="1"/>
  <c r="AW22" i="1"/>
  <c r="AU22" i="1"/>
  <c r="AS22" i="1"/>
  <c r="AQ22" i="1"/>
  <c r="AO22" i="1"/>
  <c r="AM22" i="1"/>
  <c r="AK22" i="1"/>
  <c r="AI22" i="1"/>
  <c r="AY21" i="1"/>
  <c r="AW21" i="1"/>
  <c r="AU21" i="1"/>
  <c r="AS21" i="1"/>
  <c r="AQ21" i="1"/>
  <c r="AO21" i="1"/>
  <c r="AM21" i="1"/>
  <c r="AK21" i="1"/>
  <c r="AI21" i="1"/>
  <c r="AY20" i="1"/>
  <c r="AW20" i="1"/>
  <c r="AU20" i="1"/>
  <c r="AS20" i="1"/>
  <c r="AQ20" i="1"/>
  <c r="AO20" i="1"/>
  <c r="AM20" i="1"/>
  <c r="AK20" i="1"/>
  <c r="AI20" i="1"/>
  <c r="AY19" i="1"/>
  <c r="AW19" i="1"/>
  <c r="AU19" i="1"/>
  <c r="AS19" i="1"/>
  <c r="AQ19" i="1"/>
  <c r="AO19" i="1"/>
  <c r="AM19" i="1"/>
  <c r="AK19" i="1"/>
  <c r="AI19" i="1"/>
  <c r="AY18" i="1"/>
  <c r="AW18" i="1"/>
  <c r="AU18" i="1"/>
  <c r="AS18" i="1"/>
  <c r="AQ18" i="1"/>
  <c r="AO18" i="1"/>
  <c r="AM18" i="1"/>
  <c r="AK18" i="1"/>
  <c r="AI18" i="1"/>
  <c r="AY17" i="1"/>
  <c r="AW17" i="1"/>
  <c r="AU17" i="1"/>
  <c r="AS17" i="1"/>
  <c r="AQ17" i="1"/>
  <c r="AO17" i="1"/>
  <c r="AM17" i="1"/>
  <c r="AK17" i="1"/>
  <c r="AI17" i="1"/>
  <c r="AY16" i="1"/>
  <c r="AW16" i="1"/>
  <c r="AU16" i="1"/>
  <c r="AS16" i="1"/>
  <c r="AQ16" i="1"/>
  <c r="AO16" i="1"/>
  <c r="AM16" i="1"/>
  <c r="AK16" i="1"/>
  <c r="AI16" i="1"/>
  <c r="AY15" i="1"/>
  <c r="AW15" i="1"/>
  <c r="AU15" i="1"/>
  <c r="AS15" i="1"/>
  <c r="AQ15" i="1"/>
  <c r="AO15" i="1"/>
  <c r="AM15" i="1"/>
  <c r="AK15" i="1"/>
  <c r="AI15" i="1"/>
  <c r="AY14" i="1"/>
  <c r="AW14" i="1"/>
  <c r="AU14" i="1"/>
  <c r="AS14" i="1"/>
  <c r="AQ14" i="1"/>
  <c r="AO14" i="1"/>
  <c r="AM14" i="1"/>
  <c r="AK14" i="1"/>
  <c r="AI14" i="1"/>
  <c r="AY13" i="1"/>
  <c r="AW13" i="1"/>
  <c r="AU13" i="1"/>
  <c r="AS13" i="1"/>
  <c r="AQ13" i="1"/>
  <c r="AO13" i="1"/>
  <c r="AM13" i="1"/>
  <c r="AK13" i="1"/>
  <c r="AI13" i="1"/>
  <c r="AY12" i="1"/>
  <c r="AW12" i="1"/>
  <c r="AU12" i="1"/>
  <c r="AS12" i="1"/>
  <c r="AQ12" i="1"/>
  <c r="AO12" i="1"/>
  <c r="AK12" i="1"/>
  <c r="AI12" i="1"/>
  <c r="AY11" i="1"/>
  <c r="AW11" i="1"/>
  <c r="AU11" i="1"/>
  <c r="AS11" i="1"/>
  <c r="AQ11" i="1"/>
  <c r="AO11" i="1"/>
  <c r="AM11" i="1"/>
  <c r="AK11" i="1"/>
  <c r="AI11" i="1"/>
  <c r="AY10" i="1"/>
  <c r="AW10" i="1"/>
  <c r="AU10" i="1"/>
  <c r="AS10" i="1"/>
  <c r="AQ10" i="1"/>
  <c r="AO10" i="1"/>
  <c r="AM10" i="1"/>
  <c r="AK10" i="1"/>
  <c r="AI10" i="1"/>
  <c r="AY9" i="1"/>
  <c r="AW9" i="1"/>
  <c r="AU9" i="1"/>
  <c r="AS9" i="1"/>
  <c r="AQ9" i="1"/>
  <c r="AO9" i="1"/>
  <c r="AM9" i="1"/>
  <c r="AK9" i="1"/>
  <c r="AI9" i="1"/>
  <c r="AY8" i="1"/>
  <c r="AW8" i="1"/>
  <c r="AU8" i="1"/>
  <c r="AS8" i="1"/>
  <c r="AQ8" i="1"/>
  <c r="AO8" i="1"/>
  <c r="AM8" i="1"/>
  <c r="AK8" i="1"/>
  <c r="AI8" i="1"/>
  <c r="AY7" i="1"/>
  <c r="AW7" i="1"/>
  <c r="AU7" i="1"/>
  <c r="AS7" i="1"/>
  <c r="AQ7" i="1"/>
  <c r="AO7" i="1"/>
  <c r="AM7" i="1"/>
  <c r="AK7" i="1"/>
  <c r="AI7" i="1"/>
  <c r="AY6" i="1"/>
  <c r="AW6" i="1"/>
  <c r="AU6" i="1"/>
  <c r="AS6" i="1"/>
  <c r="AQ6" i="1"/>
  <c r="AO6" i="1"/>
  <c r="AM6" i="1"/>
  <c r="AK6" i="1"/>
  <c r="AI6" i="1"/>
  <c r="AY5" i="1"/>
  <c r="AW5" i="1"/>
  <c r="AU5" i="1"/>
  <c r="AS5" i="1"/>
  <c r="AQ5" i="1"/>
  <c r="AO5" i="1"/>
  <c r="AM5" i="1"/>
  <c r="AK5" i="1"/>
  <c r="AI5" i="1"/>
  <c r="AY4" i="1"/>
  <c r="AW4" i="1"/>
  <c r="AU4" i="1"/>
  <c r="AS4" i="1"/>
  <c r="AQ4" i="1"/>
  <c r="AO4" i="1"/>
  <c r="AM4" i="1"/>
  <c r="AK4" i="1"/>
  <c r="AI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AB15" i="1" l="1"/>
  <c r="AB16" i="1"/>
  <c r="AB17" i="1"/>
  <c r="AB18" i="1"/>
  <c r="M4" i="1" l="1"/>
  <c r="N4" i="1"/>
  <c r="AB4" i="1"/>
  <c r="M5" i="1"/>
  <c r="N5" i="1"/>
  <c r="AB5" i="1"/>
  <c r="M6" i="1"/>
  <c r="N6" i="1"/>
  <c r="AB6" i="1"/>
  <c r="M7" i="1"/>
  <c r="N7" i="1"/>
  <c r="AB7" i="1"/>
  <c r="M30" i="1" l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AB37" i="1"/>
  <c r="AB8" i="1"/>
  <c r="AB9" i="1"/>
  <c r="AB10" i="1"/>
  <c r="AB11" i="1"/>
  <c r="AB12" i="1"/>
  <c r="AB13" i="1"/>
  <c r="AB14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8" i="1"/>
  <c r="AB39" i="1"/>
  <c r="AB40" i="1"/>
  <c r="AB41" i="1"/>
  <c r="AB42" i="1"/>
  <c r="M57" i="1" l="1"/>
  <c r="I59" i="1"/>
  <c r="I58" i="1"/>
  <c r="M56" i="1"/>
  <c r="M60" i="1"/>
  <c r="I57" i="1"/>
  <c r="M55" i="1"/>
  <c r="M59" i="1"/>
  <c r="I56" i="1"/>
  <c r="I60" i="1"/>
  <c r="M58" i="1"/>
  <c r="I55" i="1"/>
  <c r="AQ57" i="1"/>
  <c r="AO55" i="1"/>
  <c r="AU56" i="1"/>
  <c r="AY57" i="1"/>
  <c r="AS55" i="1"/>
  <c r="AW57" i="1"/>
  <c r="AQ55" i="1"/>
  <c r="AS56" i="1"/>
  <c r="AU57" i="1"/>
  <c r="AY55" i="1"/>
  <c r="AK55" i="1"/>
  <c r="AQ56" i="1"/>
  <c r="AS57" i="1"/>
  <c r="AW55" i="1"/>
  <c r="AY56" i="1"/>
  <c r="AA59" i="1"/>
  <c r="AM55" i="1"/>
  <c r="AI55" i="1"/>
  <c r="AU55" i="1"/>
  <c r="AW56" i="1"/>
  <c r="AM56" i="1"/>
  <c r="AM57" i="1"/>
  <c r="AO57" i="1"/>
  <c r="AO56" i="1"/>
  <c r="AK57" i="1"/>
  <c r="AK56" i="1"/>
  <c r="AI57" i="1"/>
  <c r="AI56" i="1"/>
  <c r="AA58" i="1"/>
  <c r="AA62" i="1"/>
  <c r="AA57" i="1"/>
  <c r="AA61" i="1"/>
  <c r="AA56" i="1"/>
  <c r="AA60" i="1"/>
  <c r="AA55" i="1"/>
  <c r="M61" i="1" l="1"/>
  <c r="I61" i="1"/>
  <c r="D57" i="1"/>
  <c r="D58" i="1"/>
  <c r="D59" i="1"/>
  <c r="D55" i="1"/>
  <c r="D60" i="1"/>
  <c r="D56" i="1"/>
  <c r="AU58" i="1"/>
  <c r="AS58" i="1"/>
  <c r="AO58" i="1"/>
  <c r="AQ58" i="1"/>
  <c r="AA63" i="1"/>
  <c r="AK58" i="1"/>
  <c r="AM58" i="1"/>
  <c r="AW58" i="1"/>
  <c r="AY58" i="1"/>
  <c r="AI58" i="1"/>
  <c r="D61" i="1" l="1"/>
</calcChain>
</file>

<file path=xl/sharedStrings.xml><?xml version="1.0" encoding="utf-8"?>
<sst xmlns="http://schemas.openxmlformats.org/spreadsheetml/2006/main" count="142" uniqueCount="58">
  <si>
    <t>เลขที่</t>
  </si>
  <si>
    <t>ชื่อ - สกุล</t>
  </si>
  <si>
    <t>รวมคะแนนรูปแบบการเรียนรู้</t>
  </si>
  <si>
    <t>เลข</t>
  </si>
  <si>
    <t>ถนัดที่สุด</t>
  </si>
  <si>
    <t>พหุปัญญา</t>
  </si>
  <si>
    <t>ความฉลาดทางอารมณ์</t>
  </si>
  <si>
    <t>ควบคุมตนเอง</t>
  </si>
  <si>
    <t>เห็นใจผู้อื่น</t>
  </si>
  <si>
    <t>รับผิดชอบ</t>
  </si>
  <si>
    <t>มีแรงจูงใจ</t>
  </si>
  <si>
    <t>ตัดสินและแก้ปัญหา</t>
  </si>
  <si>
    <t>สัมพันธภาพ</t>
  </si>
  <si>
    <t>ภูมิใจตนเอง</t>
  </si>
  <si>
    <t>พอใจชีวิต</t>
  </si>
  <si>
    <t>สุขสงบทางใจ</t>
  </si>
  <si>
    <t>ใช้สายตา 1-5</t>
  </si>
  <si>
    <t>ใช้การฟัง 6-10</t>
  </si>
  <si>
    <t>ใช้สัมผัส 2 16-20</t>
  </si>
  <si>
    <t>เรียนเป็นกลุ่ม 21-25</t>
  </si>
  <si>
    <t>เรียนตามลำพัง 26-30</t>
  </si>
  <si>
    <t>คณิต/วิทย์1-10</t>
  </si>
  <si>
    <t>มิติสัมพันธ์11-20</t>
  </si>
  <si>
    <t>ศิลปะ/ดนตร21-30</t>
  </si>
  <si>
    <t>มนุษยสัมพันธ์31-40</t>
  </si>
  <si>
    <t>ธรรมชาติ41-50</t>
  </si>
  <si>
    <t>เข้าใจตนเอง51-60</t>
  </si>
  <si>
    <t>กีฬา/สัมผัส61-70</t>
  </si>
  <si>
    <t>ภาษา71-80</t>
  </si>
  <si>
    <t>ผล</t>
  </si>
  <si>
    <t>ใช้สายตา</t>
  </si>
  <si>
    <t>ใช้การฟัง</t>
  </si>
  <si>
    <t>ใช้การสัมผส</t>
  </si>
  <si>
    <t>ใช้สัมผัส2</t>
  </si>
  <si>
    <t>เรียนเป็นกลุ่ม</t>
  </si>
  <si>
    <t>เรียนตามลำพัง</t>
  </si>
  <si>
    <t>=</t>
  </si>
  <si>
    <t>คณิต/วิทย์</t>
  </si>
  <si>
    <t>มิติสัมพันธ์</t>
  </si>
  <si>
    <t>ศิลปะ/ดนตรี</t>
  </si>
  <si>
    <t>มนุษยสัมพันธ์</t>
  </si>
  <si>
    <t>ธรรมชาติ</t>
  </si>
  <si>
    <t>เข้าใจตนเอง</t>
  </si>
  <si>
    <t>กีฬา/สัมผัส</t>
  </si>
  <si>
    <t>ภาษา</t>
  </si>
  <si>
    <t>ต่ำ</t>
  </si>
  <si>
    <t>ปกติ</t>
  </si>
  <si>
    <t>สูง</t>
  </si>
  <si>
    <t>รวม</t>
  </si>
  <si>
    <t>รองลงมา</t>
  </si>
  <si>
    <t>ไม่ถนัด</t>
  </si>
  <si>
    <t>ถนัด</t>
  </si>
  <si>
    <t>ใช้การสัมผัส</t>
  </si>
  <si>
    <t>ใช้การสัมผัส 11-15</t>
  </si>
  <si>
    <t>ร้อยละ</t>
  </si>
  <si>
    <t>รูปแบบการเรียนรู้ นักเรียนชั้นมัธยมศึกษาปีที่ ......</t>
  </si>
  <si>
    <t>พหุปัญญา  นักเรียนชั้นมัธยมศึกษาปีที่.............</t>
  </si>
  <si>
    <t>ความฉลาดทางอารมณ์  นักเรียนชั้นมัธยมศึกษาปีที่ 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</si>
</sst>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000"/>
  </numFmts>
  <fonts count="15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0"/>
      <name val="TH SarabunPSK"/>
      <family val="2"/>
    </font>
    <font>
      <sz val="13"/>
      <name val="TH SarabunPSK"/>
      <family val="2"/>
    </font>
    <font>
      <sz val="8"/>
      <name val="TH SarabunPSK"/>
      <family val="2"/>
    </font>
    <font>
      <sz val="9"/>
      <name val="TH SarabunPSK"/>
      <family val="2"/>
    </font>
    <font>
      <sz val="16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62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textRotation="90"/>
    </xf>
    <xf numFmtId="16" fontId="7" fillId="0" borderId="1" xfId="0" applyNumberFormat="1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 textRotation="90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textRotation="90"/>
    </xf>
    <xf numFmtId="0" fontId="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2" fontId="12" fillId="0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shrinkToFit="1"/>
    </xf>
    <xf numFmtId="187" fontId="13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left" vertical="center" shrinkToFit="1"/>
    </xf>
    <xf numFmtId="0" fontId="13" fillId="0" borderId="12" xfId="0" applyFont="1" applyFill="1" applyBorder="1" applyAlignment="1">
      <alignment horizontal="left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1" fontId="11" fillId="0" borderId="0" xfId="0" applyNumberFormat="1" applyFont="1" applyFill="1" applyAlignment="1">
      <alignment horizontal="left" vertical="center"/>
    </xf>
  </cellXfs>
  <cellStyles count="4">
    <cellStyle name="Normal" xfId="0" builtinId="0"/>
    <cellStyle name="Normal 2" xfId="2"/>
    <cellStyle name="ปกติ 2" xfId="1"/>
    <cellStyle name="ปกติ 3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64"/>
  <sheetViews>
    <sheetView tabSelected="1" topLeftCell="N31" zoomScaleNormal="100" zoomScaleSheetLayoutView="91" workbookViewId="0">
      <selection activeCell="AY60" sqref="AY60:AY63"/>
    </sheetView>
  </sheetViews>
  <sheetFormatPr defaultColWidth="9" defaultRowHeight="13.5" customHeight="1" x14ac:dyDescent="0.2"/>
  <cols>
    <col min="1" max="1" width="4.125" style="3" customWidth="1"/>
    <col min="2" max="2" width="6.375" style="9" customWidth="1"/>
    <col min="3" max="3" width="3.625" style="25" customWidth="1"/>
    <col min="4" max="4" width="8.25" style="8" customWidth="1"/>
    <col min="5" max="5" width="10.625" style="8" customWidth="1"/>
    <col min="6" max="11" width="3.625" style="3" customWidth="1"/>
    <col min="12" max="14" width="10.125" style="20" customWidth="1"/>
    <col min="15" max="15" width="3.875" style="3" customWidth="1"/>
    <col min="16" max="16" width="5.375" style="9" customWidth="1"/>
    <col min="17" max="17" width="4.375" style="25" customWidth="1"/>
    <col min="18" max="18" width="9.125" style="8" customWidth="1"/>
    <col min="19" max="19" width="10.875" style="8" customWidth="1"/>
    <col min="20" max="27" width="4.75" style="3" customWidth="1"/>
    <col min="28" max="28" width="14" style="4" customWidth="1"/>
    <col min="29" max="29" width="4.25" style="3" customWidth="1"/>
    <col min="30" max="30" width="5.125" style="9" customWidth="1"/>
    <col min="31" max="31" width="4.875" style="25" customWidth="1"/>
    <col min="32" max="32" width="9.125" style="8" customWidth="1"/>
    <col min="33" max="33" width="10.375" style="8" customWidth="1"/>
    <col min="34" max="51" width="3" style="12" customWidth="1"/>
    <col min="52" max="52" width="4.375" style="4" customWidth="1"/>
    <col min="53" max="16384" width="9" style="4"/>
  </cols>
  <sheetData>
    <row r="1" spans="1:51" ht="13.5" customHeight="1" x14ac:dyDescent="0.2">
      <c r="A1" s="36" t="s">
        <v>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42" t="s">
        <v>56</v>
      </c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0" t="s">
        <v>57</v>
      </c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2" spans="1:51" ht="13.5" customHeight="1" x14ac:dyDescent="0.2">
      <c r="A2" s="37" t="s">
        <v>0</v>
      </c>
      <c r="B2" s="37" t="s">
        <v>3</v>
      </c>
      <c r="C2" s="54" t="s">
        <v>1</v>
      </c>
      <c r="D2" s="55"/>
      <c r="E2" s="56"/>
      <c r="F2" s="37" t="s">
        <v>2</v>
      </c>
      <c r="G2" s="37"/>
      <c r="H2" s="37"/>
      <c r="I2" s="37"/>
      <c r="J2" s="37"/>
      <c r="K2" s="37"/>
      <c r="L2" s="41" t="s">
        <v>4</v>
      </c>
      <c r="M2" s="38" t="s">
        <v>49</v>
      </c>
      <c r="N2" s="38" t="s">
        <v>50</v>
      </c>
      <c r="O2" s="37" t="s">
        <v>0</v>
      </c>
      <c r="P2" s="37" t="s">
        <v>3</v>
      </c>
      <c r="Q2" s="54" t="s">
        <v>1</v>
      </c>
      <c r="R2" s="55"/>
      <c r="S2" s="56"/>
      <c r="T2" s="53" t="s">
        <v>5</v>
      </c>
      <c r="U2" s="53"/>
      <c r="V2" s="53"/>
      <c r="W2" s="53"/>
      <c r="X2" s="53"/>
      <c r="Y2" s="53"/>
      <c r="Z2" s="53"/>
      <c r="AA2" s="53"/>
      <c r="AB2" s="41" t="s">
        <v>4</v>
      </c>
      <c r="AC2" s="44" t="s">
        <v>0</v>
      </c>
      <c r="AD2" s="45" t="s">
        <v>3</v>
      </c>
      <c r="AE2" s="47" t="s">
        <v>1</v>
      </c>
      <c r="AF2" s="48"/>
      <c r="AG2" s="49"/>
      <c r="AH2" s="43" t="s">
        <v>6</v>
      </c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66.75" customHeight="1" x14ac:dyDescent="0.3">
      <c r="A3" s="37"/>
      <c r="B3" s="37"/>
      <c r="C3" s="54"/>
      <c r="D3" s="55"/>
      <c r="E3" s="56"/>
      <c r="F3" s="5" t="s">
        <v>16</v>
      </c>
      <c r="G3" s="5" t="s">
        <v>17</v>
      </c>
      <c r="H3" s="5" t="s">
        <v>53</v>
      </c>
      <c r="I3" s="5" t="s">
        <v>18</v>
      </c>
      <c r="J3" s="5" t="s">
        <v>19</v>
      </c>
      <c r="K3" s="5" t="s">
        <v>20</v>
      </c>
      <c r="L3" s="41"/>
      <c r="M3" s="39"/>
      <c r="N3" s="39"/>
      <c r="O3" s="37"/>
      <c r="P3" s="37"/>
      <c r="Q3" s="54"/>
      <c r="R3" s="55"/>
      <c r="S3" s="56"/>
      <c r="T3" s="6" t="s">
        <v>21</v>
      </c>
      <c r="U3" s="7" t="s">
        <v>22</v>
      </c>
      <c r="V3" s="6" t="s">
        <v>23</v>
      </c>
      <c r="W3" s="7" t="s">
        <v>24</v>
      </c>
      <c r="X3" s="6" t="s">
        <v>25</v>
      </c>
      <c r="Y3" s="7" t="s">
        <v>26</v>
      </c>
      <c r="Z3" s="6" t="s">
        <v>27</v>
      </c>
      <c r="AA3" s="6" t="s">
        <v>28</v>
      </c>
      <c r="AB3" s="41"/>
      <c r="AC3" s="44"/>
      <c r="AD3" s="46"/>
      <c r="AE3" s="50"/>
      <c r="AF3" s="51"/>
      <c r="AG3" s="52"/>
      <c r="AH3" s="10" t="s">
        <v>7</v>
      </c>
      <c r="AI3" s="18" t="s">
        <v>29</v>
      </c>
      <c r="AJ3" s="10" t="s">
        <v>8</v>
      </c>
      <c r="AK3" s="18" t="s">
        <v>29</v>
      </c>
      <c r="AL3" s="10" t="s">
        <v>9</v>
      </c>
      <c r="AM3" s="18" t="s">
        <v>29</v>
      </c>
      <c r="AN3" s="10" t="s">
        <v>10</v>
      </c>
      <c r="AO3" s="18" t="s">
        <v>29</v>
      </c>
      <c r="AP3" s="16" t="s">
        <v>11</v>
      </c>
      <c r="AQ3" s="18" t="s">
        <v>29</v>
      </c>
      <c r="AR3" s="10" t="s">
        <v>12</v>
      </c>
      <c r="AS3" s="18" t="s">
        <v>29</v>
      </c>
      <c r="AT3" s="10" t="s">
        <v>13</v>
      </c>
      <c r="AU3" s="18" t="s">
        <v>29</v>
      </c>
      <c r="AV3" s="10" t="s">
        <v>14</v>
      </c>
      <c r="AW3" s="18" t="s">
        <v>29</v>
      </c>
      <c r="AX3" s="10" t="s">
        <v>15</v>
      </c>
      <c r="AY3" s="18" t="s">
        <v>29</v>
      </c>
    </row>
    <row r="4" spans="1:51" s="15" customFormat="1" ht="11.25" customHeight="1" x14ac:dyDescent="0.2">
      <c r="A4" s="14">
        <v>1</v>
      </c>
      <c r="B4" s="29"/>
      <c r="C4" s="31"/>
      <c r="D4" s="32"/>
      <c r="E4" s="33"/>
      <c r="F4" s="14"/>
      <c r="G4" s="14"/>
      <c r="H4" s="14"/>
      <c r="I4" s="14"/>
      <c r="J4" s="14"/>
      <c r="K4" s="14"/>
      <c r="L4" s="59" t="str">
        <f>IF(MAX(F4:K4)=F4,"ใช้สายตา",IF(MAX(F4:K4)=G4,"ใช้การฟัง",IF(MAX(F4:K4)=H4,"ใช้การสัมผัส",IF(MAX(F4:K4)=I4,"ใช้สัมผัส2",IF(MAX(F4:K4)=J4,"เรียนเป็นกลุ่ม","เรียนตามลำพัง")))))</f>
        <v>ใช้สายตา</v>
      </c>
      <c r="M4" s="59" t="e">
        <f>IF(SMALL($F4:$K4,5)=F4,"ใช้สายตา",IF(SMALL($F4:$K4,5)=G4,"ใช้การฟัง",IF(SMALL($F4:$K4,5)=H4,"ใช้การสัมผัส",IF(SMALL($F4:$K4,5)=I4,"ใช้สัมผัส2",IF(SMALL($F4:$K4,5)=J4,"เรียนเป็นกลุ่ม","เรียนตามลำพัง")))))</f>
        <v>#NUM!</v>
      </c>
      <c r="N4" s="59" t="str">
        <f>IF(MIN(F4:K4)=F4,"ใช้สายตา",IF(MIN(F4:K4)=G4,"ใช้การฟัง",IF(MIN(F4:K4)=H4,"ใช้การสัมผัส",IF(MIN(F4:K4)=I4,"ใช้สัมผัส2",IF(MIN(F4:K4)=J4,"เรียนเป็นกลุ่ม","เรียนตามลำพัง")))))</f>
        <v>ใช้สายตา</v>
      </c>
      <c r="O4" s="14">
        <v>1</v>
      </c>
      <c r="P4" s="29"/>
      <c r="Q4" s="31"/>
      <c r="R4" s="32"/>
      <c r="S4" s="33"/>
      <c r="T4" s="14"/>
      <c r="U4" s="14"/>
      <c r="V4" s="14"/>
      <c r="W4" s="14"/>
      <c r="X4" s="14"/>
      <c r="Y4" s="14"/>
      <c r="Z4" s="14"/>
      <c r="AA4" s="14"/>
      <c r="AB4" s="59" t="str">
        <f>IF(MAX(T4:AA4)=T4,"คณิต/วิทย์",IF(MAX(T4:AA4)=U4,"มิติสัมพันธ์",IF(MAX(T4:AA4)=V4,"ศิลปะ/ดนตรี",IF(MAX(T4:AA4)=W4,"มนุษยสัมพันธ์",IF(MAX(T4:AA4)=X4,"ธรรมชาติ",IF(MAX(T4:AA4)=Y4,"เข้าใจตนเอง",IF(MAX(T4:AA4)=Z4,"กีฬา/สัมผัส",IF(MAX(T4:AA4)=AA4,"ภาษา",IF(MAX(T4:AA4)="0","ไม่มีข้อมูล")))))))))</f>
        <v>คณิต/วิทย์</v>
      </c>
      <c r="AC4" s="14">
        <v>1</v>
      </c>
      <c r="AD4" s="29"/>
      <c r="AE4" s="31"/>
      <c r="AF4" s="32"/>
      <c r="AG4" s="33"/>
      <c r="AH4" s="14"/>
      <c r="AI4" s="60" t="str">
        <f>IF(AH4&lt;13,"ต่ำ",IF(AH4&lt;19,"ปกติ","สูง"))</f>
        <v>ต่ำ</v>
      </c>
      <c r="AJ4" s="14"/>
      <c r="AK4" s="60" t="str">
        <f>IF(AJ4&lt;16,"ต่ำ",IF(AJ4&lt;22,"ปกติ","สูง"))</f>
        <v>ต่ำ</v>
      </c>
      <c r="AL4" s="14"/>
      <c r="AM4" s="60" t="str">
        <f>IF(AL4&lt;17,"ต่ำ",IF(AL4&lt;23,"ปกติ","สูง"))</f>
        <v>ต่ำ</v>
      </c>
      <c r="AN4" s="14"/>
      <c r="AO4" s="60" t="str">
        <f>IF(AN4&lt;15,"ต่ำ",IF(AN4&lt;21,"ปกติ","สูง"))</f>
        <v>ต่ำ</v>
      </c>
      <c r="AP4" s="14"/>
      <c r="AQ4" s="60" t="str">
        <f>IF(AP4&lt;14,"ต่ำ",IF(AP4&lt;20,"ปกติ","สูง"))</f>
        <v>ต่ำ</v>
      </c>
      <c r="AR4" s="14"/>
      <c r="AS4" s="60" t="str">
        <f>IF(AR4&lt;15,"ต่ำ",IF(AR4&lt;21,"ปกติ","สูง"))</f>
        <v>ต่ำ</v>
      </c>
      <c r="AT4" s="14"/>
      <c r="AU4" s="60" t="str">
        <f>IF(AT4&lt;9,"ต่ำ",IF(AT4&lt;14,"ปกติ","สูง"))</f>
        <v>ต่ำ</v>
      </c>
      <c r="AV4" s="14"/>
      <c r="AW4" s="60" t="str">
        <f>IF(AV4&lt;16,"ต่ำ",IF(AV4&lt;23,"ปกติ","สูง"))</f>
        <v>ต่ำ</v>
      </c>
      <c r="AX4" s="14"/>
      <c r="AY4" s="60" t="str">
        <f>IF(AX4&lt;15,"ต่ำ",IF(AX4&lt;22,"ปกติ","สูง"))</f>
        <v>ต่ำ</v>
      </c>
    </row>
    <row r="5" spans="1:51" s="15" customFormat="1" ht="11.25" customHeight="1" x14ac:dyDescent="0.2">
      <c r="A5" s="14">
        <v>2</v>
      </c>
      <c r="B5" s="29"/>
      <c r="C5" s="31"/>
      <c r="D5" s="32"/>
      <c r="E5" s="33"/>
      <c r="F5" s="14"/>
      <c r="G5" s="14"/>
      <c r="H5" s="14"/>
      <c r="I5" s="14"/>
      <c r="J5" s="14"/>
      <c r="K5" s="14"/>
      <c r="L5" s="59" t="str">
        <f t="shared" ref="L5:L42" si="0">IF(MAX(F5:K5)=F5,"ใช้สายตา",IF(MAX(F5:K5)=G5,"ใช้การฟัง",IF(MAX(F5:K5)=H5,"ใช้การสัมผัส",IF(MAX(F5:K5)=I5,"ใช้สัมผัส2",IF(MAX(F5:K5)=J5,"เรียนเป็นกลุ่ม","เรียนตามลำพัง")))))</f>
        <v>ใช้สายตา</v>
      </c>
      <c r="M5" s="59" t="e">
        <f t="shared" ref="M5:M29" si="1">IF(SMALL($F5:$K5,5)=F5,"ใช้สายตา",IF(SMALL($F5:$K5,5)=G5,"ใช้การฟัง",IF(SMALL($F5:$K5,5)=H5,"ใช้การสัมผัส",IF(SMALL($F5:$K5,5)=I5,"ใช้สัมผัส2",IF(SMALL($F5:$K5,5)=J5,"เรียนเป็นกลุ่ม","เรียนตามลำพัง")))))</f>
        <v>#NUM!</v>
      </c>
      <c r="N5" s="59" t="str">
        <f t="shared" ref="N5:N29" si="2">IF(MIN(F5:K5)=F5,"ใช้สายตา",IF(MIN(F5:K5)=G5,"ใช้การฟัง",IF(MIN(F5:K5)=H5,"ใช้การสัมผัส",IF(MIN(F5:K5)=I5,"ใช้สัมผัส2",IF(MIN(F5:K5)=J5,"เรียนเป็นกลุ่ม","เรียนตามลำพัง")))))</f>
        <v>ใช้สายตา</v>
      </c>
      <c r="O5" s="14">
        <v>2</v>
      </c>
      <c r="P5" s="29"/>
      <c r="Q5" s="31"/>
      <c r="R5" s="32"/>
      <c r="S5" s="33"/>
      <c r="T5" s="14"/>
      <c r="U5" s="14"/>
      <c r="V5" s="14"/>
      <c r="W5" s="14"/>
      <c r="X5" s="14"/>
      <c r="Y5" s="14"/>
      <c r="Z5" s="14"/>
      <c r="AA5" s="14"/>
      <c r="AB5" s="59" t="str">
        <f t="shared" ref="AB5:AB42" si="3">IF(MAX(T5:AA5)=T5,"คณิต/วิทย์",IF(MAX(T5:AA5)=U5,"มิติสัมพันธ์",IF(MAX(T5:AA5)=V5,"ศิลปะ/ดนตรี",IF(MAX(T5:AA5)=W5,"มนุษยสัมพันธ์",IF(MAX(T5:AA5)=X5,"ธรรมชาติ",IF(MAX(T5:AA5)=Y5,"เข้าใจตนเอง",IF(MAX(T5:AA5)=Z5,"กีฬา/สัมผัส",IF(MAX(T5:AA5)=AA5,"ภาษา",IF(MAX(T5:AA5)="0","ไม่มีข้อมูล")))))))))</f>
        <v>คณิต/วิทย์</v>
      </c>
      <c r="AC5" s="14">
        <v>2</v>
      </c>
      <c r="AD5" s="29"/>
      <c r="AE5" s="31"/>
      <c r="AF5" s="32"/>
      <c r="AG5" s="33"/>
      <c r="AH5" s="14"/>
      <c r="AI5" s="60" t="str">
        <f t="shared" ref="AI5:AI42" si="4">IF(AH5&lt;13,"ต่ำ",IF(AH5&lt;19,"ปกติ","สูง"))</f>
        <v>ต่ำ</v>
      </c>
      <c r="AJ5" s="14"/>
      <c r="AK5" s="60" t="str">
        <f t="shared" ref="AK5:AK42" si="5">IF(AJ5&lt;16,"ต่ำ",IF(AJ5&lt;22,"ปกติ","สูง"))</f>
        <v>ต่ำ</v>
      </c>
      <c r="AL5" s="14"/>
      <c r="AM5" s="60" t="str">
        <f t="shared" ref="AM5:AM42" si="6">IF(AL5&lt;17,"ต่ำ",IF(AL5&lt;23,"ปกติ","สูง"))</f>
        <v>ต่ำ</v>
      </c>
      <c r="AN5" s="14"/>
      <c r="AO5" s="60" t="str">
        <f t="shared" ref="AO5:AO42" si="7">IF(AN5&lt;15,"ต่ำ",IF(AN5&lt;21,"ปกติ","สูง"))</f>
        <v>ต่ำ</v>
      </c>
      <c r="AP5" s="14"/>
      <c r="AQ5" s="60" t="str">
        <f t="shared" ref="AQ5:AQ42" si="8">IF(AP5&lt;14,"ต่ำ",IF(AP5&lt;20,"ปกติ","สูง"))</f>
        <v>ต่ำ</v>
      </c>
      <c r="AR5" s="14"/>
      <c r="AS5" s="60" t="str">
        <f t="shared" ref="AS5:AS42" si="9">IF(AR5&lt;15,"ต่ำ",IF(AR5&lt;21,"ปกติ","สูง"))</f>
        <v>ต่ำ</v>
      </c>
      <c r="AT5" s="14"/>
      <c r="AU5" s="60" t="str">
        <f t="shared" ref="AU5:AU42" si="10">IF(AT5&lt;9,"ต่ำ",IF(AT5&lt;14,"ปกติ","สูง"))</f>
        <v>ต่ำ</v>
      </c>
      <c r="AV5" s="14"/>
      <c r="AW5" s="60" t="str">
        <f t="shared" ref="AW5:AW42" si="11">IF(AV5&lt;16,"ต่ำ",IF(AV5&lt;23,"ปกติ","สูง"))</f>
        <v>ต่ำ</v>
      </c>
      <c r="AX5" s="14"/>
      <c r="AY5" s="60" t="str">
        <f t="shared" ref="AY5:AY42" si="12">IF(AX5&lt;15,"ต่ำ",IF(AX5&lt;22,"ปกติ","สูง"))</f>
        <v>ต่ำ</v>
      </c>
    </row>
    <row r="6" spans="1:51" s="15" customFormat="1" ht="11.25" customHeight="1" x14ac:dyDescent="0.2">
      <c r="A6" s="14">
        <v>3</v>
      </c>
      <c r="B6" s="29"/>
      <c r="C6" s="31"/>
      <c r="D6" s="32"/>
      <c r="E6" s="33"/>
      <c r="F6" s="14"/>
      <c r="G6" s="14"/>
      <c r="H6" s="14"/>
      <c r="I6" s="14"/>
      <c r="J6" s="14"/>
      <c r="K6" s="14"/>
      <c r="L6" s="59" t="str">
        <f t="shared" si="0"/>
        <v>ใช้สายตา</v>
      </c>
      <c r="M6" s="59" t="e">
        <f t="shared" si="1"/>
        <v>#NUM!</v>
      </c>
      <c r="N6" s="59" t="str">
        <f t="shared" si="2"/>
        <v>ใช้สายตา</v>
      </c>
      <c r="O6" s="14">
        <v>3</v>
      </c>
      <c r="P6" s="29"/>
      <c r="Q6" s="31"/>
      <c r="R6" s="32"/>
      <c r="S6" s="33"/>
      <c r="T6" s="14"/>
      <c r="U6" s="14"/>
      <c r="V6" s="14"/>
      <c r="W6" s="14"/>
      <c r="X6" s="14"/>
      <c r="Y6" s="14"/>
      <c r="Z6" s="14"/>
      <c r="AA6" s="14"/>
      <c r="AB6" s="59" t="str">
        <f t="shared" si="3"/>
        <v>คณิต/วิทย์</v>
      </c>
      <c r="AC6" s="14">
        <v>3</v>
      </c>
      <c r="AD6" s="29"/>
      <c r="AE6" s="31"/>
      <c r="AF6" s="32"/>
      <c r="AG6" s="33"/>
      <c r="AH6" s="14"/>
      <c r="AI6" s="60" t="str">
        <f t="shared" si="4"/>
        <v>ต่ำ</v>
      </c>
      <c r="AJ6" s="14"/>
      <c r="AK6" s="60" t="str">
        <f t="shared" si="5"/>
        <v>ต่ำ</v>
      </c>
      <c r="AL6" s="14"/>
      <c r="AM6" s="60" t="str">
        <f t="shared" si="6"/>
        <v>ต่ำ</v>
      </c>
      <c r="AN6" s="14"/>
      <c r="AO6" s="60" t="str">
        <f t="shared" si="7"/>
        <v>ต่ำ</v>
      </c>
      <c r="AP6" s="14"/>
      <c r="AQ6" s="60" t="str">
        <f t="shared" si="8"/>
        <v>ต่ำ</v>
      </c>
      <c r="AR6" s="14"/>
      <c r="AS6" s="60" t="str">
        <f t="shared" si="9"/>
        <v>ต่ำ</v>
      </c>
      <c r="AT6" s="14"/>
      <c r="AU6" s="60" t="str">
        <f t="shared" si="10"/>
        <v>ต่ำ</v>
      </c>
      <c r="AV6" s="14"/>
      <c r="AW6" s="60" t="str">
        <f t="shared" si="11"/>
        <v>ต่ำ</v>
      </c>
      <c r="AX6" s="14"/>
      <c r="AY6" s="60" t="str">
        <f t="shared" si="12"/>
        <v>ต่ำ</v>
      </c>
    </row>
    <row r="7" spans="1:51" s="15" customFormat="1" ht="11.25" customHeight="1" x14ac:dyDescent="0.2">
      <c r="A7" s="14">
        <v>4</v>
      </c>
      <c r="B7" s="29"/>
      <c r="C7" s="34"/>
      <c r="D7" s="32"/>
      <c r="E7" s="33"/>
      <c r="F7" s="14"/>
      <c r="G7" s="14"/>
      <c r="H7" s="14"/>
      <c r="I7" s="14"/>
      <c r="J7" s="14"/>
      <c r="K7" s="14"/>
      <c r="L7" s="59" t="str">
        <f t="shared" si="0"/>
        <v>ใช้สายตา</v>
      </c>
      <c r="M7" s="59" t="e">
        <f t="shared" si="1"/>
        <v>#NUM!</v>
      </c>
      <c r="N7" s="59" t="str">
        <f t="shared" si="2"/>
        <v>ใช้สายตา</v>
      </c>
      <c r="O7" s="14">
        <v>4</v>
      </c>
      <c r="P7" s="29"/>
      <c r="Q7" s="34"/>
      <c r="R7" s="32"/>
      <c r="S7" s="33"/>
      <c r="T7" s="14"/>
      <c r="U7" s="14"/>
      <c r="V7" s="14"/>
      <c r="W7" s="14"/>
      <c r="X7" s="14"/>
      <c r="Y7" s="14"/>
      <c r="Z7" s="14"/>
      <c r="AA7" s="14"/>
      <c r="AB7" s="59" t="str">
        <f t="shared" si="3"/>
        <v>คณิต/วิทย์</v>
      </c>
      <c r="AC7" s="14">
        <v>4</v>
      </c>
      <c r="AD7" s="29"/>
      <c r="AE7" s="34"/>
      <c r="AF7" s="32"/>
      <c r="AG7" s="33"/>
      <c r="AH7" s="14"/>
      <c r="AI7" s="60" t="str">
        <f t="shared" si="4"/>
        <v>ต่ำ</v>
      </c>
      <c r="AJ7" s="14"/>
      <c r="AK7" s="60" t="str">
        <f t="shared" si="5"/>
        <v>ต่ำ</v>
      </c>
      <c r="AL7" s="14"/>
      <c r="AM7" s="60" t="str">
        <f t="shared" si="6"/>
        <v>ต่ำ</v>
      </c>
      <c r="AN7" s="14"/>
      <c r="AO7" s="60" t="str">
        <f t="shared" si="7"/>
        <v>ต่ำ</v>
      </c>
      <c r="AP7" s="14"/>
      <c r="AQ7" s="60" t="str">
        <f t="shared" si="8"/>
        <v>ต่ำ</v>
      </c>
      <c r="AR7" s="14"/>
      <c r="AS7" s="60" t="str">
        <f t="shared" si="9"/>
        <v>ต่ำ</v>
      </c>
      <c r="AT7" s="14"/>
      <c r="AU7" s="60" t="str">
        <f t="shared" si="10"/>
        <v>ต่ำ</v>
      </c>
      <c r="AV7" s="14"/>
      <c r="AW7" s="60" t="str">
        <f t="shared" si="11"/>
        <v>ต่ำ</v>
      </c>
      <c r="AX7" s="14"/>
      <c r="AY7" s="60" t="str">
        <f t="shared" si="12"/>
        <v>ต่ำ</v>
      </c>
    </row>
    <row r="8" spans="1:51" s="15" customFormat="1" ht="11.25" customHeight="1" x14ac:dyDescent="0.2">
      <c r="A8" s="14">
        <v>5</v>
      </c>
      <c r="B8" s="29"/>
      <c r="C8" s="34"/>
      <c r="D8" s="32"/>
      <c r="E8" s="33"/>
      <c r="F8" s="14"/>
      <c r="G8" s="14"/>
      <c r="H8" s="14"/>
      <c r="I8" s="14"/>
      <c r="J8" s="14"/>
      <c r="K8" s="14"/>
      <c r="L8" s="59" t="str">
        <f t="shared" si="0"/>
        <v>ใช้สายตา</v>
      </c>
      <c r="M8" s="59" t="e">
        <f t="shared" si="1"/>
        <v>#NUM!</v>
      </c>
      <c r="N8" s="59" t="str">
        <f t="shared" si="2"/>
        <v>ใช้สายตา</v>
      </c>
      <c r="O8" s="14">
        <v>5</v>
      </c>
      <c r="P8" s="29"/>
      <c r="Q8" s="34"/>
      <c r="R8" s="32"/>
      <c r="S8" s="33"/>
      <c r="T8" s="14"/>
      <c r="U8" s="14"/>
      <c r="V8" s="14"/>
      <c r="W8" s="14"/>
      <c r="X8" s="14"/>
      <c r="Y8" s="14"/>
      <c r="Z8" s="14"/>
      <c r="AA8" s="14"/>
      <c r="AB8" s="59" t="str">
        <f t="shared" si="3"/>
        <v>คณิต/วิทย์</v>
      </c>
      <c r="AC8" s="14">
        <v>5</v>
      </c>
      <c r="AD8" s="29"/>
      <c r="AE8" s="34"/>
      <c r="AF8" s="32"/>
      <c r="AG8" s="33"/>
      <c r="AH8" s="14"/>
      <c r="AI8" s="60" t="str">
        <f t="shared" si="4"/>
        <v>ต่ำ</v>
      </c>
      <c r="AJ8" s="14"/>
      <c r="AK8" s="60" t="str">
        <f t="shared" si="5"/>
        <v>ต่ำ</v>
      </c>
      <c r="AL8" s="14"/>
      <c r="AM8" s="60" t="str">
        <f t="shared" si="6"/>
        <v>ต่ำ</v>
      </c>
      <c r="AN8" s="14"/>
      <c r="AO8" s="60" t="str">
        <f t="shared" si="7"/>
        <v>ต่ำ</v>
      </c>
      <c r="AP8" s="14"/>
      <c r="AQ8" s="60" t="str">
        <f t="shared" si="8"/>
        <v>ต่ำ</v>
      </c>
      <c r="AR8" s="14"/>
      <c r="AS8" s="60" t="str">
        <f t="shared" si="9"/>
        <v>ต่ำ</v>
      </c>
      <c r="AT8" s="14"/>
      <c r="AU8" s="60" t="str">
        <f t="shared" si="10"/>
        <v>ต่ำ</v>
      </c>
      <c r="AV8" s="14"/>
      <c r="AW8" s="60" t="str">
        <f t="shared" si="11"/>
        <v>ต่ำ</v>
      </c>
      <c r="AX8" s="14"/>
      <c r="AY8" s="60" t="str">
        <f t="shared" si="12"/>
        <v>ต่ำ</v>
      </c>
    </row>
    <row r="9" spans="1:51" s="15" customFormat="1" ht="11.25" customHeight="1" x14ac:dyDescent="0.2">
      <c r="A9" s="14">
        <v>6</v>
      </c>
      <c r="B9" s="29"/>
      <c r="C9" s="31"/>
      <c r="D9" s="32"/>
      <c r="E9" s="33"/>
      <c r="F9" s="14"/>
      <c r="G9" s="14"/>
      <c r="H9" s="14"/>
      <c r="I9" s="14"/>
      <c r="J9" s="14"/>
      <c r="K9" s="14"/>
      <c r="L9" s="59" t="str">
        <f t="shared" si="0"/>
        <v>ใช้สายตา</v>
      </c>
      <c r="M9" s="59" t="e">
        <f t="shared" si="1"/>
        <v>#NUM!</v>
      </c>
      <c r="N9" s="59" t="str">
        <f t="shared" si="2"/>
        <v>ใช้สายตา</v>
      </c>
      <c r="O9" s="14">
        <v>6</v>
      </c>
      <c r="P9" s="29"/>
      <c r="Q9" s="31"/>
      <c r="R9" s="32"/>
      <c r="S9" s="33"/>
      <c r="T9" s="14"/>
      <c r="U9" s="14"/>
      <c r="V9" s="14"/>
      <c r="W9" s="14"/>
      <c r="X9" s="14"/>
      <c r="Y9" s="14"/>
      <c r="Z9" s="14"/>
      <c r="AA9" s="14"/>
      <c r="AB9" s="59" t="str">
        <f t="shared" si="3"/>
        <v>คณิต/วิทย์</v>
      </c>
      <c r="AC9" s="14">
        <v>6</v>
      </c>
      <c r="AD9" s="29"/>
      <c r="AE9" s="31"/>
      <c r="AF9" s="32"/>
      <c r="AG9" s="33"/>
      <c r="AH9" s="14"/>
      <c r="AI9" s="60" t="str">
        <f t="shared" si="4"/>
        <v>ต่ำ</v>
      </c>
      <c r="AJ9" s="14"/>
      <c r="AK9" s="60" t="str">
        <f t="shared" si="5"/>
        <v>ต่ำ</v>
      </c>
      <c r="AL9" s="14"/>
      <c r="AM9" s="60" t="str">
        <f t="shared" si="6"/>
        <v>ต่ำ</v>
      </c>
      <c r="AN9" s="14"/>
      <c r="AO9" s="60" t="str">
        <f t="shared" si="7"/>
        <v>ต่ำ</v>
      </c>
      <c r="AP9" s="14"/>
      <c r="AQ9" s="60" t="str">
        <f t="shared" si="8"/>
        <v>ต่ำ</v>
      </c>
      <c r="AR9" s="14"/>
      <c r="AS9" s="60" t="str">
        <f t="shared" si="9"/>
        <v>ต่ำ</v>
      </c>
      <c r="AT9" s="14"/>
      <c r="AU9" s="60" t="str">
        <f t="shared" si="10"/>
        <v>ต่ำ</v>
      </c>
      <c r="AV9" s="14"/>
      <c r="AW9" s="60" t="str">
        <f t="shared" si="11"/>
        <v>ต่ำ</v>
      </c>
      <c r="AX9" s="14"/>
      <c r="AY9" s="60" t="str">
        <f t="shared" si="12"/>
        <v>ต่ำ</v>
      </c>
    </row>
    <row r="10" spans="1:51" s="15" customFormat="1" ht="11.25" customHeight="1" x14ac:dyDescent="0.2">
      <c r="A10" s="14">
        <v>7</v>
      </c>
      <c r="B10" s="29"/>
      <c r="C10" s="34"/>
      <c r="D10" s="32"/>
      <c r="E10" s="33"/>
      <c r="F10" s="14"/>
      <c r="G10" s="14"/>
      <c r="H10" s="14"/>
      <c r="I10" s="14"/>
      <c r="J10" s="14"/>
      <c r="K10" s="14"/>
      <c r="L10" s="59" t="str">
        <f t="shared" si="0"/>
        <v>ใช้สายตา</v>
      </c>
      <c r="M10" s="59" t="e">
        <f t="shared" si="1"/>
        <v>#NUM!</v>
      </c>
      <c r="N10" s="59" t="str">
        <f t="shared" si="2"/>
        <v>ใช้สายตา</v>
      </c>
      <c r="O10" s="14">
        <v>7</v>
      </c>
      <c r="P10" s="29"/>
      <c r="Q10" s="34"/>
      <c r="R10" s="32"/>
      <c r="S10" s="33"/>
      <c r="T10" s="14"/>
      <c r="U10" s="14"/>
      <c r="V10" s="14"/>
      <c r="W10" s="14"/>
      <c r="X10" s="14"/>
      <c r="Y10" s="14"/>
      <c r="Z10" s="14"/>
      <c r="AA10" s="14"/>
      <c r="AB10" s="59" t="str">
        <f t="shared" si="3"/>
        <v>คณิต/วิทย์</v>
      </c>
      <c r="AC10" s="14">
        <v>7</v>
      </c>
      <c r="AD10" s="29"/>
      <c r="AE10" s="34"/>
      <c r="AF10" s="32"/>
      <c r="AG10" s="33"/>
      <c r="AH10" s="14"/>
      <c r="AI10" s="60" t="str">
        <f t="shared" si="4"/>
        <v>ต่ำ</v>
      </c>
      <c r="AJ10" s="14"/>
      <c r="AK10" s="60" t="str">
        <f t="shared" si="5"/>
        <v>ต่ำ</v>
      </c>
      <c r="AL10" s="14"/>
      <c r="AM10" s="60" t="str">
        <f t="shared" si="6"/>
        <v>ต่ำ</v>
      </c>
      <c r="AN10" s="14"/>
      <c r="AO10" s="60" t="str">
        <f t="shared" si="7"/>
        <v>ต่ำ</v>
      </c>
      <c r="AP10" s="14"/>
      <c r="AQ10" s="60" t="str">
        <f t="shared" si="8"/>
        <v>ต่ำ</v>
      </c>
      <c r="AR10" s="14"/>
      <c r="AS10" s="60" t="str">
        <f t="shared" si="9"/>
        <v>ต่ำ</v>
      </c>
      <c r="AT10" s="14"/>
      <c r="AU10" s="60" t="str">
        <f t="shared" si="10"/>
        <v>ต่ำ</v>
      </c>
      <c r="AV10" s="14"/>
      <c r="AW10" s="60" t="str">
        <f t="shared" si="11"/>
        <v>ต่ำ</v>
      </c>
      <c r="AX10" s="14"/>
      <c r="AY10" s="60" t="str">
        <f t="shared" si="12"/>
        <v>ต่ำ</v>
      </c>
    </row>
    <row r="11" spans="1:51" s="15" customFormat="1" ht="11.25" customHeight="1" x14ac:dyDescent="0.2">
      <c r="A11" s="14">
        <v>8</v>
      </c>
      <c r="B11" s="29"/>
      <c r="C11" s="34"/>
      <c r="D11" s="32"/>
      <c r="E11" s="33"/>
      <c r="F11" s="14"/>
      <c r="G11" s="14"/>
      <c r="H11" s="14"/>
      <c r="I11" s="14"/>
      <c r="J11" s="14"/>
      <c r="K11" s="14"/>
      <c r="L11" s="59" t="str">
        <f t="shared" si="0"/>
        <v>ใช้สายตา</v>
      </c>
      <c r="M11" s="59" t="e">
        <f t="shared" si="1"/>
        <v>#NUM!</v>
      </c>
      <c r="N11" s="59" t="str">
        <f t="shared" si="2"/>
        <v>ใช้สายตา</v>
      </c>
      <c r="O11" s="14">
        <v>8</v>
      </c>
      <c r="P11" s="29"/>
      <c r="Q11" s="34"/>
      <c r="R11" s="32"/>
      <c r="S11" s="33"/>
      <c r="T11" s="14"/>
      <c r="U11" s="14"/>
      <c r="V11" s="14"/>
      <c r="W11" s="14"/>
      <c r="X11" s="14"/>
      <c r="Y11" s="14"/>
      <c r="Z11" s="14"/>
      <c r="AA11" s="14"/>
      <c r="AB11" s="59" t="str">
        <f t="shared" si="3"/>
        <v>คณิต/วิทย์</v>
      </c>
      <c r="AC11" s="14">
        <v>8</v>
      </c>
      <c r="AD11" s="29"/>
      <c r="AE11" s="34"/>
      <c r="AF11" s="32"/>
      <c r="AG11" s="33"/>
      <c r="AH11" s="14"/>
      <c r="AI11" s="60" t="str">
        <f t="shared" si="4"/>
        <v>ต่ำ</v>
      </c>
      <c r="AJ11" s="14"/>
      <c r="AK11" s="60" t="str">
        <f t="shared" si="5"/>
        <v>ต่ำ</v>
      </c>
      <c r="AL11" s="14"/>
      <c r="AM11" s="60" t="str">
        <f t="shared" si="6"/>
        <v>ต่ำ</v>
      </c>
      <c r="AN11" s="14"/>
      <c r="AO11" s="60" t="str">
        <f t="shared" si="7"/>
        <v>ต่ำ</v>
      </c>
      <c r="AP11" s="14"/>
      <c r="AQ11" s="60" t="str">
        <f t="shared" si="8"/>
        <v>ต่ำ</v>
      </c>
      <c r="AR11" s="14"/>
      <c r="AS11" s="60" t="str">
        <f t="shared" si="9"/>
        <v>ต่ำ</v>
      </c>
      <c r="AT11" s="14"/>
      <c r="AU11" s="60" t="str">
        <f t="shared" si="10"/>
        <v>ต่ำ</v>
      </c>
      <c r="AV11" s="14"/>
      <c r="AW11" s="60" t="str">
        <f t="shared" si="11"/>
        <v>ต่ำ</v>
      </c>
      <c r="AX11" s="14"/>
      <c r="AY11" s="60" t="str">
        <f t="shared" si="12"/>
        <v>ต่ำ</v>
      </c>
    </row>
    <row r="12" spans="1:51" s="15" customFormat="1" ht="11.25" customHeight="1" x14ac:dyDescent="0.2">
      <c r="A12" s="14">
        <v>9</v>
      </c>
      <c r="B12" s="29"/>
      <c r="C12" s="31"/>
      <c r="D12" s="32"/>
      <c r="E12" s="33"/>
      <c r="F12" s="14"/>
      <c r="G12" s="14"/>
      <c r="H12" s="14"/>
      <c r="I12" s="14"/>
      <c r="J12" s="14"/>
      <c r="K12" s="14"/>
      <c r="L12" s="59" t="str">
        <f t="shared" si="0"/>
        <v>ใช้สายตา</v>
      </c>
      <c r="M12" s="59" t="e">
        <f t="shared" si="1"/>
        <v>#NUM!</v>
      </c>
      <c r="N12" s="59" t="str">
        <f t="shared" si="2"/>
        <v>ใช้สายตา</v>
      </c>
      <c r="O12" s="14">
        <v>9</v>
      </c>
      <c r="P12" s="29"/>
      <c r="Q12" s="31"/>
      <c r="R12" s="32"/>
      <c r="S12" s="33"/>
      <c r="T12" s="14"/>
      <c r="U12" s="14"/>
      <c r="V12" s="14"/>
      <c r="W12" s="14"/>
      <c r="X12" s="14"/>
      <c r="Y12" s="14"/>
      <c r="Z12" s="14"/>
      <c r="AA12" s="14"/>
      <c r="AB12" s="59" t="str">
        <f t="shared" si="3"/>
        <v>คณิต/วิทย์</v>
      </c>
      <c r="AC12" s="14">
        <v>9</v>
      </c>
      <c r="AD12" s="29"/>
      <c r="AE12" s="31"/>
      <c r="AF12" s="32"/>
      <c r="AG12" s="33"/>
      <c r="AH12" s="14"/>
      <c r="AI12" s="60" t="str">
        <f t="shared" si="4"/>
        <v>ต่ำ</v>
      </c>
      <c r="AJ12" s="14"/>
      <c r="AK12" s="60" t="str">
        <f t="shared" si="5"/>
        <v>ต่ำ</v>
      </c>
      <c r="AL12" s="14"/>
      <c r="AM12" s="60" t="s">
        <v>45</v>
      </c>
      <c r="AN12" s="14"/>
      <c r="AO12" s="60" t="str">
        <f t="shared" si="7"/>
        <v>ต่ำ</v>
      </c>
      <c r="AP12" s="14"/>
      <c r="AQ12" s="60" t="str">
        <f t="shared" si="8"/>
        <v>ต่ำ</v>
      </c>
      <c r="AR12" s="14"/>
      <c r="AS12" s="60" t="str">
        <f t="shared" si="9"/>
        <v>ต่ำ</v>
      </c>
      <c r="AT12" s="14"/>
      <c r="AU12" s="60" t="str">
        <f t="shared" si="10"/>
        <v>ต่ำ</v>
      </c>
      <c r="AV12" s="14"/>
      <c r="AW12" s="60" t="str">
        <f t="shared" si="11"/>
        <v>ต่ำ</v>
      </c>
      <c r="AX12" s="14"/>
      <c r="AY12" s="60" t="str">
        <f t="shared" si="12"/>
        <v>ต่ำ</v>
      </c>
    </row>
    <row r="13" spans="1:51" s="15" customFormat="1" ht="11.25" customHeight="1" x14ac:dyDescent="0.2">
      <c r="A13" s="14">
        <v>10</v>
      </c>
      <c r="B13" s="29"/>
      <c r="C13" s="31"/>
      <c r="D13" s="32"/>
      <c r="E13" s="33"/>
      <c r="F13" s="14"/>
      <c r="G13" s="14"/>
      <c r="H13" s="14"/>
      <c r="I13" s="14"/>
      <c r="J13" s="14"/>
      <c r="K13" s="14"/>
      <c r="L13" s="59" t="str">
        <f t="shared" si="0"/>
        <v>ใช้สายตา</v>
      </c>
      <c r="M13" s="59" t="e">
        <f t="shared" si="1"/>
        <v>#NUM!</v>
      </c>
      <c r="N13" s="59" t="str">
        <f t="shared" si="2"/>
        <v>ใช้สายตา</v>
      </c>
      <c r="O13" s="14">
        <v>10</v>
      </c>
      <c r="P13" s="29"/>
      <c r="Q13" s="31"/>
      <c r="R13" s="32"/>
      <c r="S13" s="33"/>
      <c r="T13" s="14"/>
      <c r="U13" s="14"/>
      <c r="V13" s="14"/>
      <c r="W13" s="14"/>
      <c r="X13" s="14"/>
      <c r="Y13" s="14"/>
      <c r="Z13" s="14"/>
      <c r="AA13" s="14"/>
      <c r="AB13" s="59" t="str">
        <f t="shared" si="3"/>
        <v>คณิต/วิทย์</v>
      </c>
      <c r="AC13" s="14">
        <v>10</v>
      </c>
      <c r="AD13" s="29"/>
      <c r="AE13" s="31"/>
      <c r="AF13" s="32"/>
      <c r="AG13" s="33"/>
      <c r="AH13" s="14"/>
      <c r="AI13" s="60" t="str">
        <f t="shared" si="4"/>
        <v>ต่ำ</v>
      </c>
      <c r="AJ13" s="14"/>
      <c r="AK13" s="60" t="str">
        <f t="shared" si="5"/>
        <v>ต่ำ</v>
      </c>
      <c r="AL13" s="14"/>
      <c r="AM13" s="60" t="str">
        <f t="shared" si="6"/>
        <v>ต่ำ</v>
      </c>
      <c r="AN13" s="14"/>
      <c r="AO13" s="60" t="str">
        <f t="shared" si="7"/>
        <v>ต่ำ</v>
      </c>
      <c r="AP13" s="14"/>
      <c r="AQ13" s="60" t="str">
        <f t="shared" si="8"/>
        <v>ต่ำ</v>
      </c>
      <c r="AR13" s="14"/>
      <c r="AS13" s="60" t="str">
        <f t="shared" si="9"/>
        <v>ต่ำ</v>
      </c>
      <c r="AT13" s="14"/>
      <c r="AU13" s="60" t="str">
        <f t="shared" si="10"/>
        <v>ต่ำ</v>
      </c>
      <c r="AV13" s="14"/>
      <c r="AW13" s="60" t="str">
        <f t="shared" si="11"/>
        <v>ต่ำ</v>
      </c>
      <c r="AX13" s="14"/>
      <c r="AY13" s="60" t="str">
        <f t="shared" si="12"/>
        <v>ต่ำ</v>
      </c>
    </row>
    <row r="14" spans="1:51" s="15" customFormat="1" ht="11.25" customHeight="1" x14ac:dyDescent="0.2">
      <c r="A14" s="14">
        <v>11</v>
      </c>
      <c r="B14" s="29"/>
      <c r="C14" s="31"/>
      <c r="D14" s="32"/>
      <c r="E14" s="33"/>
      <c r="F14" s="14"/>
      <c r="G14" s="14"/>
      <c r="H14" s="14"/>
      <c r="I14" s="14"/>
      <c r="J14" s="14"/>
      <c r="K14" s="14"/>
      <c r="L14" s="59" t="str">
        <f t="shared" si="0"/>
        <v>ใช้สายตา</v>
      </c>
      <c r="M14" s="59" t="e">
        <f t="shared" si="1"/>
        <v>#NUM!</v>
      </c>
      <c r="N14" s="59" t="str">
        <f t="shared" si="2"/>
        <v>ใช้สายตา</v>
      </c>
      <c r="O14" s="14">
        <v>11</v>
      </c>
      <c r="P14" s="29"/>
      <c r="Q14" s="31"/>
      <c r="R14" s="32"/>
      <c r="S14" s="33"/>
      <c r="T14" s="14"/>
      <c r="U14" s="14"/>
      <c r="V14" s="14"/>
      <c r="W14" s="14"/>
      <c r="X14" s="14"/>
      <c r="Y14" s="14"/>
      <c r="Z14" s="14"/>
      <c r="AA14" s="14"/>
      <c r="AB14" s="59" t="str">
        <f t="shared" si="3"/>
        <v>คณิต/วิทย์</v>
      </c>
      <c r="AC14" s="14">
        <v>11</v>
      </c>
      <c r="AD14" s="29"/>
      <c r="AE14" s="31"/>
      <c r="AF14" s="32"/>
      <c r="AG14" s="33"/>
      <c r="AH14" s="14"/>
      <c r="AI14" s="60" t="str">
        <f t="shared" si="4"/>
        <v>ต่ำ</v>
      </c>
      <c r="AJ14" s="14"/>
      <c r="AK14" s="60" t="str">
        <f t="shared" si="5"/>
        <v>ต่ำ</v>
      </c>
      <c r="AL14" s="14"/>
      <c r="AM14" s="60" t="str">
        <f t="shared" si="6"/>
        <v>ต่ำ</v>
      </c>
      <c r="AN14" s="14"/>
      <c r="AO14" s="60" t="str">
        <f t="shared" si="7"/>
        <v>ต่ำ</v>
      </c>
      <c r="AP14" s="14"/>
      <c r="AQ14" s="60" t="str">
        <f t="shared" si="8"/>
        <v>ต่ำ</v>
      </c>
      <c r="AR14" s="14"/>
      <c r="AS14" s="60" t="str">
        <f t="shared" si="9"/>
        <v>ต่ำ</v>
      </c>
      <c r="AT14" s="14"/>
      <c r="AU14" s="60" t="str">
        <f t="shared" si="10"/>
        <v>ต่ำ</v>
      </c>
      <c r="AV14" s="14"/>
      <c r="AW14" s="60" t="str">
        <f t="shared" si="11"/>
        <v>ต่ำ</v>
      </c>
      <c r="AX14" s="14"/>
      <c r="AY14" s="60" t="str">
        <f t="shared" si="12"/>
        <v>ต่ำ</v>
      </c>
    </row>
    <row r="15" spans="1:51" s="15" customFormat="1" ht="11.25" customHeight="1" x14ac:dyDescent="0.2">
      <c r="A15" s="14">
        <v>12</v>
      </c>
      <c r="B15" s="29"/>
      <c r="C15" s="34"/>
      <c r="D15" s="32"/>
      <c r="E15" s="33"/>
      <c r="F15" s="14"/>
      <c r="G15" s="14"/>
      <c r="H15" s="14"/>
      <c r="I15" s="14"/>
      <c r="J15" s="14"/>
      <c r="K15" s="14"/>
      <c r="L15" s="59" t="str">
        <f t="shared" si="0"/>
        <v>ใช้สายตา</v>
      </c>
      <c r="M15" s="59" t="e">
        <f t="shared" si="1"/>
        <v>#NUM!</v>
      </c>
      <c r="N15" s="59" t="str">
        <f t="shared" si="2"/>
        <v>ใช้สายตา</v>
      </c>
      <c r="O15" s="14">
        <v>12</v>
      </c>
      <c r="P15" s="29"/>
      <c r="Q15" s="34"/>
      <c r="R15" s="32"/>
      <c r="S15" s="33"/>
      <c r="T15" s="14"/>
      <c r="U15" s="14"/>
      <c r="V15" s="14"/>
      <c r="W15" s="14"/>
      <c r="X15" s="14"/>
      <c r="Y15" s="14"/>
      <c r="Z15" s="14"/>
      <c r="AA15" s="14"/>
      <c r="AB15" s="59" t="str">
        <f t="shared" si="3"/>
        <v>คณิต/วิทย์</v>
      </c>
      <c r="AC15" s="14">
        <v>12</v>
      </c>
      <c r="AD15" s="29"/>
      <c r="AE15" s="34"/>
      <c r="AF15" s="32"/>
      <c r="AG15" s="33"/>
      <c r="AH15" s="14"/>
      <c r="AI15" s="60" t="str">
        <f t="shared" si="4"/>
        <v>ต่ำ</v>
      </c>
      <c r="AJ15" s="14"/>
      <c r="AK15" s="60" t="str">
        <f t="shared" si="5"/>
        <v>ต่ำ</v>
      </c>
      <c r="AL15" s="14"/>
      <c r="AM15" s="60" t="str">
        <f t="shared" si="6"/>
        <v>ต่ำ</v>
      </c>
      <c r="AN15" s="14"/>
      <c r="AO15" s="60" t="str">
        <f t="shared" si="7"/>
        <v>ต่ำ</v>
      </c>
      <c r="AP15" s="14"/>
      <c r="AQ15" s="60" t="str">
        <f t="shared" si="8"/>
        <v>ต่ำ</v>
      </c>
      <c r="AR15" s="14"/>
      <c r="AS15" s="60" t="str">
        <f t="shared" si="9"/>
        <v>ต่ำ</v>
      </c>
      <c r="AT15" s="14"/>
      <c r="AU15" s="60" t="str">
        <f t="shared" si="10"/>
        <v>ต่ำ</v>
      </c>
      <c r="AV15" s="14"/>
      <c r="AW15" s="60" t="str">
        <f t="shared" si="11"/>
        <v>ต่ำ</v>
      </c>
      <c r="AX15" s="14"/>
      <c r="AY15" s="60" t="str">
        <f t="shared" si="12"/>
        <v>ต่ำ</v>
      </c>
    </row>
    <row r="16" spans="1:51" s="15" customFormat="1" ht="11.25" customHeight="1" x14ac:dyDescent="0.2">
      <c r="A16" s="14">
        <v>13</v>
      </c>
      <c r="B16" s="29"/>
      <c r="C16" s="34"/>
      <c r="D16" s="32"/>
      <c r="E16" s="33"/>
      <c r="F16" s="14"/>
      <c r="G16" s="14"/>
      <c r="H16" s="14"/>
      <c r="I16" s="14"/>
      <c r="J16" s="14"/>
      <c r="K16" s="14"/>
      <c r="L16" s="59" t="str">
        <f t="shared" si="0"/>
        <v>ใช้สายตา</v>
      </c>
      <c r="M16" s="59" t="e">
        <f t="shared" si="1"/>
        <v>#NUM!</v>
      </c>
      <c r="N16" s="59" t="str">
        <f t="shared" si="2"/>
        <v>ใช้สายตา</v>
      </c>
      <c r="O16" s="14">
        <v>13</v>
      </c>
      <c r="P16" s="29"/>
      <c r="Q16" s="34"/>
      <c r="R16" s="32"/>
      <c r="S16" s="33"/>
      <c r="T16" s="14"/>
      <c r="U16" s="14"/>
      <c r="V16" s="14"/>
      <c r="W16" s="14"/>
      <c r="X16" s="14"/>
      <c r="Y16" s="14"/>
      <c r="Z16" s="14"/>
      <c r="AA16" s="14"/>
      <c r="AB16" s="59" t="str">
        <f t="shared" si="3"/>
        <v>คณิต/วิทย์</v>
      </c>
      <c r="AC16" s="14">
        <v>13</v>
      </c>
      <c r="AD16" s="29"/>
      <c r="AE16" s="34"/>
      <c r="AF16" s="32"/>
      <c r="AG16" s="33"/>
      <c r="AH16" s="14"/>
      <c r="AI16" s="60" t="str">
        <f t="shared" si="4"/>
        <v>ต่ำ</v>
      </c>
      <c r="AJ16" s="14"/>
      <c r="AK16" s="60" t="str">
        <f t="shared" si="5"/>
        <v>ต่ำ</v>
      </c>
      <c r="AL16" s="14"/>
      <c r="AM16" s="60" t="str">
        <f t="shared" si="6"/>
        <v>ต่ำ</v>
      </c>
      <c r="AN16" s="14"/>
      <c r="AO16" s="60" t="str">
        <f t="shared" si="7"/>
        <v>ต่ำ</v>
      </c>
      <c r="AP16" s="14"/>
      <c r="AQ16" s="60" t="str">
        <f t="shared" si="8"/>
        <v>ต่ำ</v>
      </c>
      <c r="AR16" s="14"/>
      <c r="AS16" s="60" t="str">
        <f t="shared" si="9"/>
        <v>ต่ำ</v>
      </c>
      <c r="AT16" s="14"/>
      <c r="AU16" s="60" t="str">
        <f t="shared" si="10"/>
        <v>ต่ำ</v>
      </c>
      <c r="AV16" s="14"/>
      <c r="AW16" s="60" t="str">
        <f t="shared" si="11"/>
        <v>ต่ำ</v>
      </c>
      <c r="AX16" s="14"/>
      <c r="AY16" s="60" t="str">
        <f t="shared" si="12"/>
        <v>ต่ำ</v>
      </c>
    </row>
    <row r="17" spans="1:51" s="15" customFormat="1" ht="11.25" customHeight="1" x14ac:dyDescent="0.2">
      <c r="A17" s="14">
        <v>14</v>
      </c>
      <c r="B17" s="29"/>
      <c r="C17" s="31"/>
      <c r="D17" s="32"/>
      <c r="E17" s="33"/>
      <c r="F17" s="14"/>
      <c r="G17" s="14"/>
      <c r="H17" s="14"/>
      <c r="I17" s="14"/>
      <c r="J17" s="14"/>
      <c r="K17" s="14"/>
      <c r="L17" s="59" t="str">
        <f t="shared" si="0"/>
        <v>ใช้สายตา</v>
      </c>
      <c r="M17" s="59" t="e">
        <f t="shared" si="1"/>
        <v>#NUM!</v>
      </c>
      <c r="N17" s="59" t="str">
        <f t="shared" si="2"/>
        <v>ใช้สายตา</v>
      </c>
      <c r="O17" s="14">
        <v>14</v>
      </c>
      <c r="P17" s="29"/>
      <c r="Q17" s="31"/>
      <c r="R17" s="32"/>
      <c r="S17" s="33"/>
      <c r="T17" s="14"/>
      <c r="U17" s="14"/>
      <c r="V17" s="14"/>
      <c r="W17" s="14"/>
      <c r="X17" s="14"/>
      <c r="Y17" s="14"/>
      <c r="Z17" s="14"/>
      <c r="AA17" s="14"/>
      <c r="AB17" s="59" t="str">
        <f t="shared" si="3"/>
        <v>คณิต/วิทย์</v>
      </c>
      <c r="AC17" s="14">
        <v>14</v>
      </c>
      <c r="AD17" s="29"/>
      <c r="AE17" s="31"/>
      <c r="AF17" s="32"/>
      <c r="AG17" s="33"/>
      <c r="AH17" s="14"/>
      <c r="AI17" s="60" t="str">
        <f t="shared" si="4"/>
        <v>ต่ำ</v>
      </c>
      <c r="AJ17" s="14"/>
      <c r="AK17" s="60" t="str">
        <f t="shared" si="5"/>
        <v>ต่ำ</v>
      </c>
      <c r="AL17" s="14"/>
      <c r="AM17" s="60" t="str">
        <f t="shared" si="6"/>
        <v>ต่ำ</v>
      </c>
      <c r="AN17" s="14"/>
      <c r="AO17" s="60" t="str">
        <f t="shared" si="7"/>
        <v>ต่ำ</v>
      </c>
      <c r="AP17" s="14"/>
      <c r="AQ17" s="60" t="str">
        <f t="shared" si="8"/>
        <v>ต่ำ</v>
      </c>
      <c r="AR17" s="14"/>
      <c r="AS17" s="60" t="str">
        <f t="shared" si="9"/>
        <v>ต่ำ</v>
      </c>
      <c r="AT17" s="14"/>
      <c r="AU17" s="60" t="str">
        <f t="shared" si="10"/>
        <v>ต่ำ</v>
      </c>
      <c r="AV17" s="14"/>
      <c r="AW17" s="60" t="str">
        <f t="shared" si="11"/>
        <v>ต่ำ</v>
      </c>
      <c r="AX17" s="14"/>
      <c r="AY17" s="60" t="str">
        <f t="shared" si="12"/>
        <v>ต่ำ</v>
      </c>
    </row>
    <row r="18" spans="1:51" s="15" customFormat="1" ht="11.25" customHeight="1" x14ac:dyDescent="0.2">
      <c r="A18" s="14">
        <v>15</v>
      </c>
      <c r="B18" s="29"/>
      <c r="C18" s="31"/>
      <c r="D18" s="32"/>
      <c r="E18" s="33"/>
      <c r="F18" s="14"/>
      <c r="G18" s="14"/>
      <c r="H18" s="14"/>
      <c r="I18" s="14"/>
      <c r="J18" s="14"/>
      <c r="K18" s="14"/>
      <c r="L18" s="59" t="str">
        <f t="shared" si="0"/>
        <v>ใช้สายตา</v>
      </c>
      <c r="M18" s="59" t="e">
        <f t="shared" si="1"/>
        <v>#NUM!</v>
      </c>
      <c r="N18" s="59" t="str">
        <f t="shared" si="2"/>
        <v>ใช้สายตา</v>
      </c>
      <c r="O18" s="14">
        <v>15</v>
      </c>
      <c r="P18" s="29"/>
      <c r="Q18" s="31"/>
      <c r="R18" s="32"/>
      <c r="S18" s="33"/>
      <c r="T18" s="14"/>
      <c r="U18" s="14"/>
      <c r="V18" s="14"/>
      <c r="W18" s="14"/>
      <c r="X18" s="14"/>
      <c r="Y18" s="14"/>
      <c r="Z18" s="14"/>
      <c r="AA18" s="14"/>
      <c r="AB18" s="59" t="str">
        <f t="shared" si="3"/>
        <v>คณิต/วิทย์</v>
      </c>
      <c r="AC18" s="14">
        <v>15</v>
      </c>
      <c r="AD18" s="29"/>
      <c r="AE18" s="31"/>
      <c r="AF18" s="32"/>
      <c r="AG18" s="33"/>
      <c r="AH18" s="14"/>
      <c r="AI18" s="60" t="str">
        <f t="shared" si="4"/>
        <v>ต่ำ</v>
      </c>
      <c r="AJ18" s="14"/>
      <c r="AK18" s="60" t="str">
        <f t="shared" si="5"/>
        <v>ต่ำ</v>
      </c>
      <c r="AL18" s="14"/>
      <c r="AM18" s="60" t="str">
        <f t="shared" si="6"/>
        <v>ต่ำ</v>
      </c>
      <c r="AN18" s="14"/>
      <c r="AO18" s="60" t="str">
        <f t="shared" si="7"/>
        <v>ต่ำ</v>
      </c>
      <c r="AP18" s="14"/>
      <c r="AQ18" s="60" t="str">
        <f t="shared" si="8"/>
        <v>ต่ำ</v>
      </c>
      <c r="AR18" s="14"/>
      <c r="AS18" s="60" t="str">
        <f t="shared" si="9"/>
        <v>ต่ำ</v>
      </c>
      <c r="AT18" s="14"/>
      <c r="AU18" s="60" t="str">
        <f t="shared" si="10"/>
        <v>ต่ำ</v>
      </c>
      <c r="AV18" s="14"/>
      <c r="AW18" s="60" t="str">
        <f t="shared" si="11"/>
        <v>ต่ำ</v>
      </c>
      <c r="AX18" s="14"/>
      <c r="AY18" s="60" t="str">
        <f t="shared" si="12"/>
        <v>ต่ำ</v>
      </c>
    </row>
    <row r="19" spans="1:51" s="15" customFormat="1" ht="11.25" customHeight="1" x14ac:dyDescent="0.2">
      <c r="A19" s="14">
        <v>16</v>
      </c>
      <c r="B19" s="30"/>
      <c r="C19" s="31"/>
      <c r="D19" s="32"/>
      <c r="E19" s="33"/>
      <c r="F19" s="14"/>
      <c r="G19" s="14"/>
      <c r="H19" s="14"/>
      <c r="I19" s="14"/>
      <c r="J19" s="14"/>
      <c r="K19" s="14"/>
      <c r="L19" s="59" t="str">
        <f t="shared" si="0"/>
        <v>ใช้สายตา</v>
      </c>
      <c r="M19" s="59" t="e">
        <f t="shared" si="1"/>
        <v>#NUM!</v>
      </c>
      <c r="N19" s="59" t="str">
        <f t="shared" si="2"/>
        <v>ใช้สายตา</v>
      </c>
      <c r="O19" s="14">
        <v>16</v>
      </c>
      <c r="P19" s="30"/>
      <c r="Q19" s="31"/>
      <c r="R19" s="32"/>
      <c r="S19" s="33"/>
      <c r="T19" s="14"/>
      <c r="U19" s="14"/>
      <c r="V19" s="14"/>
      <c r="W19" s="14"/>
      <c r="X19" s="14"/>
      <c r="Y19" s="14"/>
      <c r="Z19" s="14"/>
      <c r="AA19" s="14"/>
      <c r="AB19" s="59" t="str">
        <f t="shared" si="3"/>
        <v>คณิต/วิทย์</v>
      </c>
      <c r="AC19" s="14">
        <v>16</v>
      </c>
      <c r="AD19" s="30"/>
      <c r="AE19" s="31"/>
      <c r="AF19" s="32"/>
      <c r="AG19" s="33"/>
      <c r="AH19" s="14"/>
      <c r="AI19" s="60" t="str">
        <f t="shared" si="4"/>
        <v>ต่ำ</v>
      </c>
      <c r="AJ19" s="14"/>
      <c r="AK19" s="60" t="str">
        <f t="shared" si="5"/>
        <v>ต่ำ</v>
      </c>
      <c r="AL19" s="14"/>
      <c r="AM19" s="60" t="str">
        <f t="shared" si="6"/>
        <v>ต่ำ</v>
      </c>
      <c r="AN19" s="14"/>
      <c r="AO19" s="60" t="str">
        <f t="shared" si="7"/>
        <v>ต่ำ</v>
      </c>
      <c r="AP19" s="14"/>
      <c r="AQ19" s="60" t="str">
        <f t="shared" si="8"/>
        <v>ต่ำ</v>
      </c>
      <c r="AR19" s="14"/>
      <c r="AS19" s="60" t="str">
        <f t="shared" si="9"/>
        <v>ต่ำ</v>
      </c>
      <c r="AT19" s="14"/>
      <c r="AU19" s="60" t="str">
        <f t="shared" si="10"/>
        <v>ต่ำ</v>
      </c>
      <c r="AV19" s="14"/>
      <c r="AW19" s="60" t="str">
        <f t="shared" si="11"/>
        <v>ต่ำ</v>
      </c>
      <c r="AX19" s="14"/>
      <c r="AY19" s="60" t="str">
        <f t="shared" si="12"/>
        <v>ต่ำ</v>
      </c>
    </row>
    <row r="20" spans="1:51" s="15" customFormat="1" ht="11.25" customHeight="1" x14ac:dyDescent="0.2">
      <c r="A20" s="14">
        <v>17</v>
      </c>
      <c r="B20" s="29"/>
      <c r="C20" s="31"/>
      <c r="D20" s="32"/>
      <c r="E20" s="33"/>
      <c r="F20" s="14"/>
      <c r="G20" s="14"/>
      <c r="H20" s="14"/>
      <c r="I20" s="14"/>
      <c r="J20" s="14"/>
      <c r="K20" s="14"/>
      <c r="L20" s="59" t="str">
        <f t="shared" si="0"/>
        <v>ใช้สายตา</v>
      </c>
      <c r="M20" s="59" t="e">
        <f t="shared" si="1"/>
        <v>#NUM!</v>
      </c>
      <c r="N20" s="59" t="str">
        <f t="shared" si="2"/>
        <v>ใช้สายตา</v>
      </c>
      <c r="O20" s="14">
        <v>17</v>
      </c>
      <c r="P20" s="29"/>
      <c r="Q20" s="31"/>
      <c r="R20" s="32"/>
      <c r="S20" s="33"/>
      <c r="T20" s="14"/>
      <c r="U20" s="14"/>
      <c r="V20" s="14"/>
      <c r="W20" s="14"/>
      <c r="X20" s="14"/>
      <c r="Y20" s="14"/>
      <c r="Z20" s="14"/>
      <c r="AA20" s="14"/>
      <c r="AB20" s="59" t="str">
        <f t="shared" si="3"/>
        <v>คณิต/วิทย์</v>
      </c>
      <c r="AC20" s="14">
        <v>17</v>
      </c>
      <c r="AD20" s="29"/>
      <c r="AE20" s="31"/>
      <c r="AF20" s="32"/>
      <c r="AG20" s="33"/>
      <c r="AH20" s="14"/>
      <c r="AI20" s="60" t="str">
        <f t="shared" si="4"/>
        <v>ต่ำ</v>
      </c>
      <c r="AJ20" s="14"/>
      <c r="AK20" s="60" t="str">
        <f t="shared" si="5"/>
        <v>ต่ำ</v>
      </c>
      <c r="AL20" s="14"/>
      <c r="AM20" s="60" t="str">
        <f t="shared" si="6"/>
        <v>ต่ำ</v>
      </c>
      <c r="AN20" s="14"/>
      <c r="AO20" s="60" t="str">
        <f t="shared" si="7"/>
        <v>ต่ำ</v>
      </c>
      <c r="AP20" s="14"/>
      <c r="AQ20" s="60" t="str">
        <f t="shared" si="8"/>
        <v>ต่ำ</v>
      </c>
      <c r="AR20" s="14"/>
      <c r="AS20" s="60" t="str">
        <f t="shared" si="9"/>
        <v>ต่ำ</v>
      </c>
      <c r="AT20" s="14"/>
      <c r="AU20" s="60" t="str">
        <f t="shared" si="10"/>
        <v>ต่ำ</v>
      </c>
      <c r="AV20" s="14"/>
      <c r="AW20" s="60" t="str">
        <f t="shared" si="11"/>
        <v>ต่ำ</v>
      </c>
      <c r="AX20" s="14"/>
      <c r="AY20" s="60" t="str">
        <f t="shared" si="12"/>
        <v>ต่ำ</v>
      </c>
    </row>
    <row r="21" spans="1:51" s="15" customFormat="1" ht="11.25" customHeight="1" x14ac:dyDescent="0.2">
      <c r="A21" s="14">
        <v>18</v>
      </c>
      <c r="B21" s="29"/>
      <c r="C21" s="31"/>
      <c r="D21" s="32"/>
      <c r="E21" s="33"/>
      <c r="F21" s="14"/>
      <c r="G21" s="14"/>
      <c r="H21" s="14"/>
      <c r="I21" s="14"/>
      <c r="J21" s="14"/>
      <c r="K21" s="14"/>
      <c r="L21" s="59" t="str">
        <f t="shared" si="0"/>
        <v>ใช้สายตา</v>
      </c>
      <c r="M21" s="59" t="e">
        <f t="shared" si="1"/>
        <v>#NUM!</v>
      </c>
      <c r="N21" s="59" t="str">
        <f t="shared" si="2"/>
        <v>ใช้สายตา</v>
      </c>
      <c r="O21" s="14">
        <v>18</v>
      </c>
      <c r="P21" s="29"/>
      <c r="Q21" s="31"/>
      <c r="R21" s="32"/>
      <c r="S21" s="33"/>
      <c r="T21" s="14"/>
      <c r="U21" s="14"/>
      <c r="V21" s="14"/>
      <c r="W21" s="14"/>
      <c r="X21" s="14"/>
      <c r="Y21" s="14"/>
      <c r="Z21" s="14"/>
      <c r="AA21" s="14"/>
      <c r="AB21" s="59" t="str">
        <f t="shared" si="3"/>
        <v>คณิต/วิทย์</v>
      </c>
      <c r="AC21" s="14">
        <v>18</v>
      </c>
      <c r="AD21" s="29"/>
      <c r="AE21" s="31"/>
      <c r="AF21" s="32"/>
      <c r="AG21" s="33"/>
      <c r="AH21" s="14"/>
      <c r="AI21" s="60" t="str">
        <f t="shared" si="4"/>
        <v>ต่ำ</v>
      </c>
      <c r="AJ21" s="14"/>
      <c r="AK21" s="60" t="str">
        <f t="shared" si="5"/>
        <v>ต่ำ</v>
      </c>
      <c r="AL21" s="14"/>
      <c r="AM21" s="60" t="str">
        <f t="shared" si="6"/>
        <v>ต่ำ</v>
      </c>
      <c r="AN21" s="14"/>
      <c r="AO21" s="60" t="str">
        <f t="shared" si="7"/>
        <v>ต่ำ</v>
      </c>
      <c r="AP21" s="14"/>
      <c r="AQ21" s="60" t="str">
        <f t="shared" si="8"/>
        <v>ต่ำ</v>
      </c>
      <c r="AR21" s="14"/>
      <c r="AS21" s="60" t="str">
        <f t="shared" si="9"/>
        <v>ต่ำ</v>
      </c>
      <c r="AT21" s="14"/>
      <c r="AU21" s="60" t="str">
        <f>IF(AT21&lt;9,"ต่ำ",IF(AT21&lt;14,"ปกติ","สูง"))</f>
        <v>ต่ำ</v>
      </c>
      <c r="AV21" s="14"/>
      <c r="AW21" s="60" t="str">
        <f t="shared" si="11"/>
        <v>ต่ำ</v>
      </c>
      <c r="AX21" s="14"/>
      <c r="AY21" s="60" t="str">
        <f t="shared" si="12"/>
        <v>ต่ำ</v>
      </c>
    </row>
    <row r="22" spans="1:51" s="15" customFormat="1" ht="11.25" customHeight="1" x14ac:dyDescent="0.2">
      <c r="A22" s="14">
        <v>19</v>
      </c>
      <c r="B22" s="29"/>
      <c r="C22" s="31"/>
      <c r="D22" s="32"/>
      <c r="E22" s="33"/>
      <c r="F22" s="14"/>
      <c r="G22" s="14"/>
      <c r="H22" s="14"/>
      <c r="I22" s="14"/>
      <c r="J22" s="14"/>
      <c r="K22" s="14"/>
      <c r="L22" s="59" t="str">
        <f t="shared" si="0"/>
        <v>ใช้สายตา</v>
      </c>
      <c r="M22" s="59" t="e">
        <f t="shared" si="1"/>
        <v>#NUM!</v>
      </c>
      <c r="N22" s="59" t="str">
        <f t="shared" si="2"/>
        <v>ใช้สายตา</v>
      </c>
      <c r="O22" s="14">
        <v>19</v>
      </c>
      <c r="P22" s="29"/>
      <c r="Q22" s="31"/>
      <c r="R22" s="32"/>
      <c r="S22" s="33"/>
      <c r="T22" s="14"/>
      <c r="U22" s="14"/>
      <c r="V22" s="14"/>
      <c r="W22" s="14"/>
      <c r="X22" s="14"/>
      <c r="Y22" s="14"/>
      <c r="Z22" s="14"/>
      <c r="AA22" s="14"/>
      <c r="AB22" s="59" t="str">
        <f t="shared" si="3"/>
        <v>คณิต/วิทย์</v>
      </c>
      <c r="AC22" s="14">
        <v>19</v>
      </c>
      <c r="AD22" s="29"/>
      <c r="AE22" s="31"/>
      <c r="AF22" s="32"/>
      <c r="AG22" s="33"/>
      <c r="AH22" s="14"/>
      <c r="AI22" s="60" t="str">
        <f t="shared" si="4"/>
        <v>ต่ำ</v>
      </c>
      <c r="AJ22" s="14"/>
      <c r="AK22" s="60" t="str">
        <f t="shared" si="5"/>
        <v>ต่ำ</v>
      </c>
      <c r="AL22" s="14"/>
      <c r="AM22" s="60" t="str">
        <f t="shared" si="6"/>
        <v>ต่ำ</v>
      </c>
      <c r="AN22" s="14"/>
      <c r="AO22" s="60" t="str">
        <f t="shared" si="7"/>
        <v>ต่ำ</v>
      </c>
      <c r="AP22" s="14"/>
      <c r="AQ22" s="60" t="str">
        <f t="shared" si="8"/>
        <v>ต่ำ</v>
      </c>
      <c r="AR22" s="14"/>
      <c r="AS22" s="60" t="str">
        <f t="shared" si="9"/>
        <v>ต่ำ</v>
      </c>
      <c r="AT22" s="14"/>
      <c r="AU22" s="60" t="str">
        <f t="shared" si="10"/>
        <v>ต่ำ</v>
      </c>
      <c r="AV22" s="14"/>
      <c r="AW22" s="60" t="str">
        <f t="shared" si="11"/>
        <v>ต่ำ</v>
      </c>
      <c r="AX22" s="14"/>
      <c r="AY22" s="60" t="str">
        <f t="shared" si="12"/>
        <v>ต่ำ</v>
      </c>
    </row>
    <row r="23" spans="1:51" s="15" customFormat="1" ht="11.25" customHeight="1" x14ac:dyDescent="0.2">
      <c r="A23" s="14">
        <v>20</v>
      </c>
      <c r="B23" s="29"/>
      <c r="C23" s="34"/>
      <c r="D23" s="32"/>
      <c r="E23" s="33"/>
      <c r="F23" s="14"/>
      <c r="G23" s="14"/>
      <c r="H23" s="14"/>
      <c r="I23" s="14"/>
      <c r="J23" s="14"/>
      <c r="K23" s="14"/>
      <c r="L23" s="59" t="str">
        <f t="shared" si="0"/>
        <v>ใช้สายตา</v>
      </c>
      <c r="M23" s="59" t="e">
        <f t="shared" si="1"/>
        <v>#NUM!</v>
      </c>
      <c r="N23" s="59" t="str">
        <f t="shared" si="2"/>
        <v>ใช้สายตา</v>
      </c>
      <c r="O23" s="14">
        <v>20</v>
      </c>
      <c r="P23" s="29"/>
      <c r="Q23" s="34"/>
      <c r="R23" s="32"/>
      <c r="S23" s="33"/>
      <c r="T23" s="14"/>
      <c r="U23" s="14"/>
      <c r="V23" s="14"/>
      <c r="W23" s="14"/>
      <c r="X23" s="14"/>
      <c r="Y23" s="14"/>
      <c r="Z23" s="14"/>
      <c r="AA23" s="14"/>
      <c r="AB23" s="59" t="str">
        <f t="shared" si="3"/>
        <v>คณิต/วิทย์</v>
      </c>
      <c r="AC23" s="14">
        <v>20</v>
      </c>
      <c r="AD23" s="29"/>
      <c r="AE23" s="34"/>
      <c r="AF23" s="32"/>
      <c r="AG23" s="33"/>
      <c r="AH23" s="14"/>
      <c r="AI23" s="60" t="str">
        <f t="shared" si="4"/>
        <v>ต่ำ</v>
      </c>
      <c r="AJ23" s="14"/>
      <c r="AK23" s="60" t="str">
        <f t="shared" si="5"/>
        <v>ต่ำ</v>
      </c>
      <c r="AL23" s="14"/>
      <c r="AM23" s="60" t="str">
        <f t="shared" si="6"/>
        <v>ต่ำ</v>
      </c>
      <c r="AN23" s="14"/>
      <c r="AO23" s="60" t="str">
        <f t="shared" si="7"/>
        <v>ต่ำ</v>
      </c>
      <c r="AP23" s="14"/>
      <c r="AQ23" s="60" t="str">
        <f t="shared" si="8"/>
        <v>ต่ำ</v>
      </c>
      <c r="AR23" s="14"/>
      <c r="AS23" s="60" t="str">
        <f t="shared" si="9"/>
        <v>ต่ำ</v>
      </c>
      <c r="AT23" s="14"/>
      <c r="AU23" s="60" t="str">
        <f t="shared" si="10"/>
        <v>ต่ำ</v>
      </c>
      <c r="AV23" s="14"/>
      <c r="AW23" s="60" t="str">
        <f t="shared" si="11"/>
        <v>ต่ำ</v>
      </c>
      <c r="AX23" s="14"/>
      <c r="AY23" s="60" t="str">
        <f t="shared" si="12"/>
        <v>ต่ำ</v>
      </c>
    </row>
    <row r="24" spans="1:51" s="15" customFormat="1" ht="11.25" customHeight="1" x14ac:dyDescent="0.2">
      <c r="A24" s="14">
        <v>21</v>
      </c>
      <c r="B24" s="29"/>
      <c r="C24" s="31"/>
      <c r="D24" s="32"/>
      <c r="E24" s="33"/>
      <c r="F24" s="14"/>
      <c r="G24" s="14"/>
      <c r="H24" s="14"/>
      <c r="I24" s="14"/>
      <c r="J24" s="14"/>
      <c r="K24" s="14"/>
      <c r="L24" s="59" t="str">
        <f t="shared" si="0"/>
        <v>ใช้สายตา</v>
      </c>
      <c r="M24" s="59" t="e">
        <f t="shared" si="1"/>
        <v>#NUM!</v>
      </c>
      <c r="N24" s="59" t="str">
        <f t="shared" si="2"/>
        <v>ใช้สายตา</v>
      </c>
      <c r="O24" s="14">
        <v>21</v>
      </c>
      <c r="P24" s="29"/>
      <c r="Q24" s="31"/>
      <c r="R24" s="32"/>
      <c r="S24" s="33"/>
      <c r="T24" s="14"/>
      <c r="U24" s="14"/>
      <c r="V24" s="14"/>
      <c r="W24" s="14"/>
      <c r="X24" s="14"/>
      <c r="Y24" s="14"/>
      <c r="Z24" s="14"/>
      <c r="AA24" s="14"/>
      <c r="AB24" s="59" t="str">
        <f t="shared" si="3"/>
        <v>คณิต/วิทย์</v>
      </c>
      <c r="AC24" s="14">
        <v>21</v>
      </c>
      <c r="AD24" s="29"/>
      <c r="AE24" s="31"/>
      <c r="AF24" s="32"/>
      <c r="AG24" s="33"/>
      <c r="AH24" s="14"/>
      <c r="AI24" s="60" t="str">
        <f t="shared" si="4"/>
        <v>ต่ำ</v>
      </c>
      <c r="AJ24" s="14"/>
      <c r="AK24" s="60" t="str">
        <f t="shared" si="5"/>
        <v>ต่ำ</v>
      </c>
      <c r="AL24" s="14"/>
      <c r="AM24" s="60" t="str">
        <f t="shared" si="6"/>
        <v>ต่ำ</v>
      </c>
      <c r="AN24" s="14"/>
      <c r="AO24" s="60" t="str">
        <f t="shared" si="7"/>
        <v>ต่ำ</v>
      </c>
      <c r="AP24" s="14"/>
      <c r="AQ24" s="60" t="str">
        <f t="shared" si="8"/>
        <v>ต่ำ</v>
      </c>
      <c r="AR24" s="14"/>
      <c r="AS24" s="60" t="str">
        <f t="shared" si="9"/>
        <v>ต่ำ</v>
      </c>
      <c r="AT24" s="14"/>
      <c r="AU24" s="60" t="str">
        <f t="shared" si="10"/>
        <v>ต่ำ</v>
      </c>
      <c r="AV24" s="14"/>
      <c r="AW24" s="60" t="str">
        <f t="shared" si="11"/>
        <v>ต่ำ</v>
      </c>
      <c r="AX24" s="14"/>
      <c r="AY24" s="60" t="str">
        <f t="shared" si="12"/>
        <v>ต่ำ</v>
      </c>
    </row>
    <row r="25" spans="1:51" s="15" customFormat="1" ht="11.25" customHeight="1" x14ac:dyDescent="0.2">
      <c r="A25" s="14">
        <v>22</v>
      </c>
      <c r="B25" s="29"/>
      <c r="C25" s="31"/>
      <c r="D25" s="32"/>
      <c r="E25" s="33"/>
      <c r="F25" s="14"/>
      <c r="G25" s="14"/>
      <c r="H25" s="14"/>
      <c r="I25" s="14"/>
      <c r="J25" s="14"/>
      <c r="K25" s="14"/>
      <c r="L25" s="59" t="str">
        <f t="shared" si="0"/>
        <v>ใช้สายตา</v>
      </c>
      <c r="M25" s="59" t="e">
        <f t="shared" si="1"/>
        <v>#NUM!</v>
      </c>
      <c r="N25" s="59" t="str">
        <f t="shared" si="2"/>
        <v>ใช้สายตา</v>
      </c>
      <c r="O25" s="14">
        <v>22</v>
      </c>
      <c r="P25" s="29"/>
      <c r="Q25" s="31"/>
      <c r="R25" s="32"/>
      <c r="S25" s="33"/>
      <c r="T25" s="14"/>
      <c r="U25" s="14"/>
      <c r="V25" s="14"/>
      <c r="W25" s="14"/>
      <c r="X25" s="14"/>
      <c r="Y25" s="14"/>
      <c r="Z25" s="14"/>
      <c r="AA25" s="14"/>
      <c r="AB25" s="59" t="str">
        <f t="shared" si="3"/>
        <v>คณิต/วิทย์</v>
      </c>
      <c r="AC25" s="14">
        <v>22</v>
      </c>
      <c r="AD25" s="29"/>
      <c r="AE25" s="31"/>
      <c r="AF25" s="32"/>
      <c r="AG25" s="33"/>
      <c r="AH25" s="14"/>
      <c r="AI25" s="60" t="str">
        <f t="shared" si="4"/>
        <v>ต่ำ</v>
      </c>
      <c r="AJ25" s="14"/>
      <c r="AK25" s="60" t="str">
        <f t="shared" si="5"/>
        <v>ต่ำ</v>
      </c>
      <c r="AL25" s="14"/>
      <c r="AM25" s="60" t="str">
        <f t="shared" si="6"/>
        <v>ต่ำ</v>
      </c>
      <c r="AN25" s="14"/>
      <c r="AO25" s="60" t="str">
        <f t="shared" si="7"/>
        <v>ต่ำ</v>
      </c>
      <c r="AP25" s="14"/>
      <c r="AQ25" s="60" t="str">
        <f t="shared" si="8"/>
        <v>ต่ำ</v>
      </c>
      <c r="AR25" s="14"/>
      <c r="AS25" s="60" t="str">
        <f t="shared" si="9"/>
        <v>ต่ำ</v>
      </c>
      <c r="AT25" s="14"/>
      <c r="AU25" s="60" t="str">
        <f t="shared" si="10"/>
        <v>ต่ำ</v>
      </c>
      <c r="AV25" s="14"/>
      <c r="AW25" s="60" t="str">
        <f t="shared" si="11"/>
        <v>ต่ำ</v>
      </c>
      <c r="AX25" s="14"/>
      <c r="AY25" s="60" t="str">
        <f t="shared" si="12"/>
        <v>ต่ำ</v>
      </c>
    </row>
    <row r="26" spans="1:51" s="15" customFormat="1" ht="11.25" customHeight="1" x14ac:dyDescent="0.2">
      <c r="A26" s="14">
        <v>23</v>
      </c>
      <c r="B26" s="29"/>
      <c r="C26" s="34"/>
      <c r="D26" s="32"/>
      <c r="E26" s="33"/>
      <c r="F26" s="14"/>
      <c r="G26" s="14"/>
      <c r="H26" s="14"/>
      <c r="I26" s="14"/>
      <c r="J26" s="14"/>
      <c r="K26" s="14"/>
      <c r="L26" s="59" t="str">
        <f t="shared" si="0"/>
        <v>ใช้สายตา</v>
      </c>
      <c r="M26" s="59" t="e">
        <f t="shared" si="1"/>
        <v>#NUM!</v>
      </c>
      <c r="N26" s="59" t="str">
        <f t="shared" si="2"/>
        <v>ใช้สายตา</v>
      </c>
      <c r="O26" s="14">
        <v>23</v>
      </c>
      <c r="P26" s="29"/>
      <c r="Q26" s="34"/>
      <c r="R26" s="32"/>
      <c r="S26" s="33"/>
      <c r="T26" s="14"/>
      <c r="U26" s="14"/>
      <c r="V26" s="14"/>
      <c r="W26" s="14"/>
      <c r="X26" s="14"/>
      <c r="Y26" s="14"/>
      <c r="Z26" s="14"/>
      <c r="AA26" s="14"/>
      <c r="AB26" s="59" t="str">
        <f t="shared" si="3"/>
        <v>คณิต/วิทย์</v>
      </c>
      <c r="AC26" s="14">
        <v>23</v>
      </c>
      <c r="AD26" s="29"/>
      <c r="AE26" s="34"/>
      <c r="AF26" s="32"/>
      <c r="AG26" s="33"/>
      <c r="AH26" s="14"/>
      <c r="AI26" s="60" t="str">
        <f t="shared" si="4"/>
        <v>ต่ำ</v>
      </c>
      <c r="AJ26" s="14"/>
      <c r="AK26" s="60" t="str">
        <f t="shared" si="5"/>
        <v>ต่ำ</v>
      </c>
      <c r="AL26" s="14"/>
      <c r="AM26" s="60" t="str">
        <f t="shared" si="6"/>
        <v>ต่ำ</v>
      </c>
      <c r="AN26" s="14"/>
      <c r="AO26" s="60" t="str">
        <f t="shared" si="7"/>
        <v>ต่ำ</v>
      </c>
      <c r="AP26" s="14"/>
      <c r="AQ26" s="60" t="str">
        <f t="shared" si="8"/>
        <v>ต่ำ</v>
      </c>
      <c r="AR26" s="14"/>
      <c r="AS26" s="60" t="str">
        <f t="shared" si="9"/>
        <v>ต่ำ</v>
      </c>
      <c r="AT26" s="14"/>
      <c r="AU26" s="60" t="str">
        <f t="shared" si="10"/>
        <v>ต่ำ</v>
      </c>
      <c r="AV26" s="14"/>
      <c r="AW26" s="60" t="str">
        <f t="shared" si="11"/>
        <v>ต่ำ</v>
      </c>
      <c r="AX26" s="14"/>
      <c r="AY26" s="60" t="str">
        <f t="shared" si="12"/>
        <v>ต่ำ</v>
      </c>
    </row>
    <row r="27" spans="1:51" s="15" customFormat="1" ht="11.25" customHeight="1" x14ac:dyDescent="0.2">
      <c r="A27" s="14">
        <v>24</v>
      </c>
      <c r="B27" s="29"/>
      <c r="C27" s="34"/>
      <c r="D27" s="32"/>
      <c r="E27" s="33"/>
      <c r="F27" s="14"/>
      <c r="G27" s="14"/>
      <c r="H27" s="14"/>
      <c r="I27" s="14"/>
      <c r="J27" s="14"/>
      <c r="K27" s="14"/>
      <c r="L27" s="59" t="str">
        <f t="shared" si="0"/>
        <v>ใช้สายตา</v>
      </c>
      <c r="M27" s="59" t="e">
        <f t="shared" si="1"/>
        <v>#NUM!</v>
      </c>
      <c r="N27" s="59" t="str">
        <f t="shared" si="2"/>
        <v>ใช้สายตา</v>
      </c>
      <c r="O27" s="14">
        <v>24</v>
      </c>
      <c r="P27" s="29"/>
      <c r="Q27" s="34"/>
      <c r="R27" s="32"/>
      <c r="S27" s="33"/>
      <c r="T27" s="14"/>
      <c r="U27" s="14"/>
      <c r="V27" s="14"/>
      <c r="W27" s="14"/>
      <c r="X27" s="14"/>
      <c r="Y27" s="14"/>
      <c r="Z27" s="14"/>
      <c r="AA27" s="14"/>
      <c r="AB27" s="59" t="str">
        <f t="shared" si="3"/>
        <v>คณิต/วิทย์</v>
      </c>
      <c r="AC27" s="14">
        <v>24</v>
      </c>
      <c r="AD27" s="29"/>
      <c r="AE27" s="34"/>
      <c r="AF27" s="32"/>
      <c r="AG27" s="33"/>
      <c r="AH27" s="14"/>
      <c r="AI27" s="60" t="str">
        <f t="shared" si="4"/>
        <v>ต่ำ</v>
      </c>
      <c r="AJ27" s="14"/>
      <c r="AK27" s="60" t="str">
        <f t="shared" si="5"/>
        <v>ต่ำ</v>
      </c>
      <c r="AL27" s="14"/>
      <c r="AM27" s="60" t="str">
        <f t="shared" si="6"/>
        <v>ต่ำ</v>
      </c>
      <c r="AN27" s="14"/>
      <c r="AO27" s="60" t="str">
        <f t="shared" si="7"/>
        <v>ต่ำ</v>
      </c>
      <c r="AP27" s="14"/>
      <c r="AQ27" s="60" t="str">
        <f t="shared" si="8"/>
        <v>ต่ำ</v>
      </c>
      <c r="AR27" s="14"/>
      <c r="AS27" s="60" t="str">
        <f t="shared" si="9"/>
        <v>ต่ำ</v>
      </c>
      <c r="AT27" s="14"/>
      <c r="AU27" s="60" t="str">
        <f t="shared" si="10"/>
        <v>ต่ำ</v>
      </c>
      <c r="AV27" s="14"/>
      <c r="AW27" s="60" t="str">
        <f t="shared" si="11"/>
        <v>ต่ำ</v>
      </c>
      <c r="AX27" s="14"/>
      <c r="AY27" s="60" t="str">
        <f t="shared" si="12"/>
        <v>ต่ำ</v>
      </c>
    </row>
    <row r="28" spans="1:51" s="15" customFormat="1" ht="11.25" customHeight="1" x14ac:dyDescent="0.2">
      <c r="A28" s="14">
        <v>25</v>
      </c>
      <c r="B28" s="29"/>
      <c r="C28" s="31"/>
      <c r="D28" s="32"/>
      <c r="E28" s="33"/>
      <c r="F28" s="14"/>
      <c r="G28" s="14"/>
      <c r="H28" s="14"/>
      <c r="I28" s="14"/>
      <c r="J28" s="14"/>
      <c r="K28" s="14"/>
      <c r="L28" s="59" t="str">
        <f t="shared" si="0"/>
        <v>ใช้สายตา</v>
      </c>
      <c r="M28" s="59" t="e">
        <f t="shared" si="1"/>
        <v>#NUM!</v>
      </c>
      <c r="N28" s="59" t="str">
        <f t="shared" si="2"/>
        <v>ใช้สายตา</v>
      </c>
      <c r="O28" s="14">
        <v>25</v>
      </c>
      <c r="P28" s="29"/>
      <c r="Q28" s="31"/>
      <c r="R28" s="32"/>
      <c r="S28" s="33"/>
      <c r="T28" s="14"/>
      <c r="U28" s="14"/>
      <c r="V28" s="14"/>
      <c r="W28" s="14"/>
      <c r="X28" s="14"/>
      <c r="Y28" s="14"/>
      <c r="Z28" s="14"/>
      <c r="AA28" s="14"/>
      <c r="AB28" s="59" t="str">
        <f t="shared" si="3"/>
        <v>คณิต/วิทย์</v>
      </c>
      <c r="AC28" s="14">
        <v>25</v>
      </c>
      <c r="AD28" s="29"/>
      <c r="AE28" s="31"/>
      <c r="AF28" s="32"/>
      <c r="AG28" s="33"/>
      <c r="AH28" s="14"/>
      <c r="AI28" s="60" t="str">
        <f t="shared" si="4"/>
        <v>ต่ำ</v>
      </c>
      <c r="AJ28" s="14"/>
      <c r="AK28" s="60" t="str">
        <f t="shared" si="5"/>
        <v>ต่ำ</v>
      </c>
      <c r="AL28" s="14"/>
      <c r="AM28" s="60" t="str">
        <f t="shared" si="6"/>
        <v>ต่ำ</v>
      </c>
      <c r="AN28" s="14"/>
      <c r="AO28" s="60" t="str">
        <f t="shared" si="7"/>
        <v>ต่ำ</v>
      </c>
      <c r="AP28" s="14"/>
      <c r="AQ28" s="60" t="str">
        <f t="shared" si="8"/>
        <v>ต่ำ</v>
      </c>
      <c r="AR28" s="14"/>
      <c r="AS28" s="60" t="str">
        <f t="shared" si="9"/>
        <v>ต่ำ</v>
      </c>
      <c r="AT28" s="14"/>
      <c r="AU28" s="60" t="str">
        <f t="shared" si="10"/>
        <v>ต่ำ</v>
      </c>
      <c r="AV28" s="14"/>
      <c r="AW28" s="60" t="str">
        <f t="shared" si="11"/>
        <v>ต่ำ</v>
      </c>
      <c r="AX28" s="14"/>
      <c r="AY28" s="60" t="str">
        <f t="shared" si="12"/>
        <v>ต่ำ</v>
      </c>
    </row>
    <row r="29" spans="1:51" s="15" customFormat="1" ht="11.25" customHeight="1" x14ac:dyDescent="0.2">
      <c r="A29" s="14">
        <v>26</v>
      </c>
      <c r="B29" s="29"/>
      <c r="C29" s="31"/>
      <c r="D29" s="32"/>
      <c r="E29" s="33"/>
      <c r="F29" s="14"/>
      <c r="G29" s="14"/>
      <c r="H29" s="14"/>
      <c r="I29" s="14"/>
      <c r="J29" s="14"/>
      <c r="K29" s="14"/>
      <c r="L29" s="59" t="str">
        <f t="shared" si="0"/>
        <v>ใช้สายตา</v>
      </c>
      <c r="M29" s="59" t="e">
        <f t="shared" si="1"/>
        <v>#NUM!</v>
      </c>
      <c r="N29" s="59" t="str">
        <f t="shared" si="2"/>
        <v>ใช้สายตา</v>
      </c>
      <c r="O29" s="14">
        <v>26</v>
      </c>
      <c r="P29" s="29"/>
      <c r="Q29" s="31"/>
      <c r="R29" s="32"/>
      <c r="S29" s="33"/>
      <c r="T29" s="14"/>
      <c r="U29" s="14"/>
      <c r="V29" s="14"/>
      <c r="W29" s="14"/>
      <c r="X29" s="14"/>
      <c r="Y29" s="14"/>
      <c r="Z29" s="14"/>
      <c r="AA29" s="14"/>
      <c r="AB29" s="59" t="str">
        <f t="shared" si="3"/>
        <v>คณิต/วิทย์</v>
      </c>
      <c r="AC29" s="14">
        <v>26</v>
      </c>
      <c r="AD29" s="29"/>
      <c r="AE29" s="31"/>
      <c r="AF29" s="32"/>
      <c r="AG29" s="33"/>
      <c r="AH29" s="14"/>
      <c r="AI29" s="60" t="str">
        <f t="shared" si="4"/>
        <v>ต่ำ</v>
      </c>
      <c r="AJ29" s="14"/>
      <c r="AK29" s="60" t="str">
        <f t="shared" si="5"/>
        <v>ต่ำ</v>
      </c>
      <c r="AL29" s="14"/>
      <c r="AM29" s="60" t="str">
        <f t="shared" si="6"/>
        <v>ต่ำ</v>
      </c>
      <c r="AN29" s="14"/>
      <c r="AO29" s="60" t="str">
        <f t="shared" si="7"/>
        <v>ต่ำ</v>
      </c>
      <c r="AP29" s="14"/>
      <c r="AQ29" s="60" t="str">
        <f t="shared" si="8"/>
        <v>ต่ำ</v>
      </c>
      <c r="AR29" s="14"/>
      <c r="AS29" s="60" t="str">
        <f t="shared" si="9"/>
        <v>ต่ำ</v>
      </c>
      <c r="AT29" s="14"/>
      <c r="AU29" s="60" t="str">
        <f t="shared" si="10"/>
        <v>ต่ำ</v>
      </c>
      <c r="AV29" s="14"/>
      <c r="AW29" s="60" t="str">
        <f>IF(AV29&lt;16,"ต่ำ",IF(AV29&lt;23,"ปกติ","สูง"))</f>
        <v>ต่ำ</v>
      </c>
      <c r="AX29" s="14"/>
      <c r="AY29" s="60" t="str">
        <f t="shared" si="12"/>
        <v>ต่ำ</v>
      </c>
    </row>
    <row r="30" spans="1:51" s="15" customFormat="1" ht="11.25" customHeight="1" x14ac:dyDescent="0.2">
      <c r="A30" s="14">
        <v>27</v>
      </c>
      <c r="B30" s="29"/>
      <c r="C30" s="31"/>
      <c r="D30" s="32"/>
      <c r="E30" s="33"/>
      <c r="F30" s="14"/>
      <c r="G30" s="14"/>
      <c r="H30" s="14"/>
      <c r="I30" s="14"/>
      <c r="J30" s="14"/>
      <c r="K30" s="14"/>
      <c r="L30" s="59" t="str">
        <f>IF(MAX(F30:K30)=F30,"ใช้สายตา",IF(MAX(F30:K30)=G30,"ใช้การฟัง",IF(MAX(F30:K30)=H30,"ใช้การสัมผัส",IF(MAX(F30:K30)=I30,"ใช้สัมผัส2",IF(MAX(F30:K30)=J30,"เรียนเป็นกลุ่ม","เรียนตามลำพัง")))))</f>
        <v>ใช้สายตา</v>
      </c>
      <c r="M30" s="59" t="e">
        <f>IF(SMALL($F30:$K30,5)=F30,"ใช้สายตา",IF(SMALL($F30:$K30,5)=G30,"ใช้การฟัง",IF(SMALL($F30:$K30,5)=H30,"ใช้การสัมผัส",IF(SMALL($F30:$K30,5)=I30,"ใช้สัมผัส2",IF(SMALL($F30:$K30,5)=J30,"เรียนเป็นกลุ่ม","เรียนตามลำพัง")))))</f>
        <v>#NUM!</v>
      </c>
      <c r="N30" s="59" t="str">
        <f>IF(MIN(F30:K30)=F30,"ใช้สายตา",IF(MIN(F30:K30)=G30,"ใช้การฟัง",IF(MIN(F30:K30)=H30,"ใช้การสัมผัส",IF(MIN(F30:K30)=I30,"ใช้สัมผัส2",IF(MIN(F30:K30)=J30,"เรียนเป็นกลุ่ม","เรียนตามลำพัง")))))</f>
        <v>ใช้สายตา</v>
      </c>
      <c r="O30" s="14">
        <v>27</v>
      </c>
      <c r="P30" s="29"/>
      <c r="Q30" s="31"/>
      <c r="R30" s="32"/>
      <c r="S30" s="33"/>
      <c r="T30" s="14"/>
      <c r="U30" s="14"/>
      <c r="V30" s="14"/>
      <c r="W30" s="14"/>
      <c r="X30" s="14"/>
      <c r="Y30" s="14"/>
      <c r="Z30" s="14"/>
      <c r="AA30" s="14"/>
      <c r="AB30" s="59" t="str">
        <f t="shared" si="3"/>
        <v>คณิต/วิทย์</v>
      </c>
      <c r="AC30" s="14">
        <v>27</v>
      </c>
      <c r="AD30" s="29"/>
      <c r="AE30" s="31"/>
      <c r="AF30" s="32"/>
      <c r="AG30" s="33"/>
      <c r="AH30" s="14"/>
      <c r="AI30" s="60" t="str">
        <f t="shared" si="4"/>
        <v>ต่ำ</v>
      </c>
      <c r="AJ30" s="14"/>
      <c r="AK30" s="60" t="str">
        <f>IF(AJ30&lt;16,"ต่ำ",IF(AJ30&lt;22,"ปกติ","สูง"))</f>
        <v>ต่ำ</v>
      </c>
      <c r="AL30" s="14"/>
      <c r="AM30" s="60" t="str">
        <f t="shared" si="6"/>
        <v>ต่ำ</v>
      </c>
      <c r="AN30" s="14"/>
      <c r="AO30" s="60" t="str">
        <f t="shared" si="7"/>
        <v>ต่ำ</v>
      </c>
      <c r="AP30" s="14"/>
      <c r="AQ30" s="60" t="str">
        <f t="shared" si="8"/>
        <v>ต่ำ</v>
      </c>
      <c r="AR30" s="14"/>
      <c r="AS30" s="60" t="str">
        <f t="shared" si="9"/>
        <v>ต่ำ</v>
      </c>
      <c r="AT30" s="14"/>
      <c r="AU30" s="60" t="str">
        <f t="shared" si="10"/>
        <v>ต่ำ</v>
      </c>
      <c r="AV30" s="14"/>
      <c r="AW30" s="60" t="str">
        <f t="shared" si="11"/>
        <v>ต่ำ</v>
      </c>
      <c r="AX30" s="14"/>
      <c r="AY30" s="60" t="str">
        <f t="shared" si="12"/>
        <v>ต่ำ</v>
      </c>
    </row>
    <row r="31" spans="1:51" s="15" customFormat="1" ht="11.25" customHeight="1" x14ac:dyDescent="0.2">
      <c r="A31" s="14">
        <v>28</v>
      </c>
      <c r="B31" s="29"/>
      <c r="C31" s="31"/>
      <c r="D31" s="32"/>
      <c r="E31" s="33"/>
      <c r="F31" s="14"/>
      <c r="G31" s="14"/>
      <c r="H31" s="14"/>
      <c r="I31" s="14"/>
      <c r="J31" s="14"/>
      <c r="K31" s="14"/>
      <c r="L31" s="59" t="str">
        <f t="shared" si="0"/>
        <v>ใช้สายตา</v>
      </c>
      <c r="M31" s="59" t="e">
        <f t="shared" ref="M31:M42" si="13">IF(SMALL($F31:$K31,5)=F31,"ใช้สายตา",IF(SMALL($F31:$K31,5)=G31,"ใช้การฟัง",IF(SMALL($F31:$K31,5)=H31,"ใช้การสัมผัส",IF(SMALL($F31:$K31,5)=I31,"ใช้สัมผัส2",IF(SMALL($F31:$K31,5)=J31,"เรียนเป็นกลุ่ม","เรียนตามลำพัง")))))</f>
        <v>#NUM!</v>
      </c>
      <c r="N31" s="59" t="str">
        <f t="shared" ref="N31:N42" si="14">IF(MIN(F31:K31)=F31,"ใช้สายตา",IF(MIN(F31:K31)=G31,"ใช้การฟัง",IF(MIN(F31:K31)=H31,"ใช้การสัมผัส",IF(MIN(F31:K31)=I31,"ใช้สัมผัส2",IF(MIN(F31:K31)=J31,"เรียนเป็นกลุ่ม","เรียนตามลำพัง")))))</f>
        <v>ใช้สายตา</v>
      </c>
      <c r="O31" s="14">
        <v>28</v>
      </c>
      <c r="P31" s="29"/>
      <c r="Q31" s="31"/>
      <c r="R31" s="32"/>
      <c r="S31" s="33"/>
      <c r="T31" s="14"/>
      <c r="U31" s="14"/>
      <c r="V31" s="14"/>
      <c r="W31" s="14"/>
      <c r="X31" s="14"/>
      <c r="Y31" s="14"/>
      <c r="Z31" s="14"/>
      <c r="AA31" s="14"/>
      <c r="AB31" s="59" t="str">
        <f t="shared" si="3"/>
        <v>คณิต/วิทย์</v>
      </c>
      <c r="AC31" s="14">
        <v>28</v>
      </c>
      <c r="AD31" s="29"/>
      <c r="AE31" s="31"/>
      <c r="AF31" s="32"/>
      <c r="AG31" s="33"/>
      <c r="AH31" s="14"/>
      <c r="AI31" s="60" t="str">
        <f t="shared" si="4"/>
        <v>ต่ำ</v>
      </c>
      <c r="AJ31" s="14"/>
      <c r="AK31" s="60" t="str">
        <f t="shared" si="5"/>
        <v>ต่ำ</v>
      </c>
      <c r="AL31" s="14"/>
      <c r="AM31" s="60" t="str">
        <f t="shared" si="6"/>
        <v>ต่ำ</v>
      </c>
      <c r="AN31" s="14"/>
      <c r="AO31" s="60" t="str">
        <f t="shared" si="7"/>
        <v>ต่ำ</v>
      </c>
      <c r="AP31" s="14"/>
      <c r="AQ31" s="60" t="str">
        <f t="shared" si="8"/>
        <v>ต่ำ</v>
      </c>
      <c r="AR31" s="14"/>
      <c r="AS31" s="60" t="str">
        <f t="shared" si="9"/>
        <v>ต่ำ</v>
      </c>
      <c r="AT31" s="14"/>
      <c r="AU31" s="60" t="str">
        <f t="shared" si="10"/>
        <v>ต่ำ</v>
      </c>
      <c r="AV31" s="14"/>
      <c r="AW31" s="60" t="str">
        <f t="shared" si="11"/>
        <v>ต่ำ</v>
      </c>
      <c r="AX31" s="14"/>
      <c r="AY31" s="60" t="str">
        <f t="shared" si="12"/>
        <v>ต่ำ</v>
      </c>
    </row>
    <row r="32" spans="1:51" s="15" customFormat="1" ht="11.25" customHeight="1" x14ac:dyDescent="0.2">
      <c r="A32" s="14">
        <v>29</v>
      </c>
      <c r="B32" s="29"/>
      <c r="C32" s="34"/>
      <c r="D32" s="32"/>
      <c r="E32" s="33"/>
      <c r="F32" s="14"/>
      <c r="G32" s="14"/>
      <c r="H32" s="14"/>
      <c r="I32" s="14"/>
      <c r="J32" s="14"/>
      <c r="K32" s="14"/>
      <c r="L32" s="59" t="str">
        <f t="shared" si="0"/>
        <v>ใช้สายตา</v>
      </c>
      <c r="M32" s="59" t="e">
        <f t="shared" si="13"/>
        <v>#NUM!</v>
      </c>
      <c r="N32" s="59" t="str">
        <f t="shared" si="14"/>
        <v>ใช้สายตา</v>
      </c>
      <c r="O32" s="14">
        <v>29</v>
      </c>
      <c r="P32" s="29"/>
      <c r="Q32" s="34"/>
      <c r="R32" s="32"/>
      <c r="S32" s="33"/>
      <c r="T32" s="14"/>
      <c r="U32" s="14"/>
      <c r="V32" s="14"/>
      <c r="W32" s="14"/>
      <c r="X32" s="14"/>
      <c r="Y32" s="14"/>
      <c r="Z32" s="14"/>
      <c r="AA32" s="14"/>
      <c r="AB32" s="59" t="str">
        <f t="shared" si="3"/>
        <v>คณิต/วิทย์</v>
      </c>
      <c r="AC32" s="14">
        <v>29</v>
      </c>
      <c r="AD32" s="29"/>
      <c r="AE32" s="34"/>
      <c r="AF32" s="32"/>
      <c r="AG32" s="33"/>
      <c r="AH32" s="14"/>
      <c r="AI32" s="60" t="str">
        <f t="shared" si="4"/>
        <v>ต่ำ</v>
      </c>
      <c r="AJ32" s="14"/>
      <c r="AK32" s="60" t="str">
        <f t="shared" si="5"/>
        <v>ต่ำ</v>
      </c>
      <c r="AL32" s="14"/>
      <c r="AM32" s="60" t="str">
        <f t="shared" si="6"/>
        <v>ต่ำ</v>
      </c>
      <c r="AN32" s="14"/>
      <c r="AO32" s="60" t="str">
        <f t="shared" si="7"/>
        <v>ต่ำ</v>
      </c>
      <c r="AP32" s="14"/>
      <c r="AQ32" s="60" t="str">
        <f t="shared" si="8"/>
        <v>ต่ำ</v>
      </c>
      <c r="AR32" s="14"/>
      <c r="AS32" s="60" t="str">
        <f t="shared" si="9"/>
        <v>ต่ำ</v>
      </c>
      <c r="AT32" s="14"/>
      <c r="AU32" s="60" t="str">
        <f t="shared" si="10"/>
        <v>ต่ำ</v>
      </c>
      <c r="AV32" s="14"/>
      <c r="AW32" s="60" t="str">
        <f t="shared" si="11"/>
        <v>ต่ำ</v>
      </c>
      <c r="AX32" s="14"/>
      <c r="AY32" s="60" t="str">
        <f t="shared" si="12"/>
        <v>ต่ำ</v>
      </c>
    </row>
    <row r="33" spans="1:51" s="15" customFormat="1" ht="11.25" customHeight="1" x14ac:dyDescent="0.2">
      <c r="A33" s="14">
        <v>30</v>
      </c>
      <c r="B33" s="29"/>
      <c r="C33" s="34"/>
      <c r="D33" s="32"/>
      <c r="E33" s="33"/>
      <c r="F33" s="14"/>
      <c r="G33" s="14"/>
      <c r="H33" s="14"/>
      <c r="I33" s="14"/>
      <c r="J33" s="14"/>
      <c r="K33" s="14"/>
      <c r="L33" s="59" t="str">
        <f t="shared" si="0"/>
        <v>ใช้สายตา</v>
      </c>
      <c r="M33" s="59" t="e">
        <f t="shared" si="13"/>
        <v>#NUM!</v>
      </c>
      <c r="N33" s="59" t="str">
        <f t="shared" si="14"/>
        <v>ใช้สายตา</v>
      </c>
      <c r="O33" s="14">
        <v>30</v>
      </c>
      <c r="P33" s="29"/>
      <c r="Q33" s="34"/>
      <c r="R33" s="32"/>
      <c r="S33" s="33"/>
      <c r="T33" s="14"/>
      <c r="U33" s="14"/>
      <c r="V33" s="14"/>
      <c r="W33" s="14"/>
      <c r="X33" s="14"/>
      <c r="Y33" s="14"/>
      <c r="Z33" s="14"/>
      <c r="AA33" s="14"/>
      <c r="AB33" s="59" t="str">
        <f t="shared" si="3"/>
        <v>คณิต/วิทย์</v>
      </c>
      <c r="AC33" s="14">
        <v>30</v>
      </c>
      <c r="AD33" s="29"/>
      <c r="AE33" s="34"/>
      <c r="AF33" s="32"/>
      <c r="AG33" s="33"/>
      <c r="AH33" s="14"/>
      <c r="AI33" s="60" t="str">
        <f t="shared" si="4"/>
        <v>ต่ำ</v>
      </c>
      <c r="AJ33" s="14"/>
      <c r="AK33" s="60" t="str">
        <f t="shared" si="5"/>
        <v>ต่ำ</v>
      </c>
      <c r="AL33" s="14"/>
      <c r="AM33" s="60" t="str">
        <f t="shared" si="6"/>
        <v>ต่ำ</v>
      </c>
      <c r="AN33" s="14"/>
      <c r="AO33" s="60" t="str">
        <f t="shared" si="7"/>
        <v>ต่ำ</v>
      </c>
      <c r="AP33" s="14"/>
      <c r="AQ33" s="60" t="str">
        <f t="shared" si="8"/>
        <v>ต่ำ</v>
      </c>
      <c r="AR33" s="14"/>
      <c r="AS33" s="60" t="str">
        <f t="shared" si="9"/>
        <v>ต่ำ</v>
      </c>
      <c r="AT33" s="14"/>
      <c r="AU33" s="60" t="str">
        <f t="shared" si="10"/>
        <v>ต่ำ</v>
      </c>
      <c r="AV33" s="14"/>
      <c r="AW33" s="60" t="str">
        <f t="shared" si="11"/>
        <v>ต่ำ</v>
      </c>
      <c r="AX33" s="14"/>
      <c r="AY33" s="60" t="str">
        <f t="shared" si="12"/>
        <v>ต่ำ</v>
      </c>
    </row>
    <row r="34" spans="1:51" s="15" customFormat="1" ht="11.25" customHeight="1" x14ac:dyDescent="0.2">
      <c r="A34" s="14">
        <v>31</v>
      </c>
      <c r="B34" s="29"/>
      <c r="C34" s="34"/>
      <c r="D34" s="32"/>
      <c r="E34" s="33"/>
      <c r="F34" s="14"/>
      <c r="G34" s="14"/>
      <c r="H34" s="14"/>
      <c r="I34" s="14"/>
      <c r="J34" s="14"/>
      <c r="K34" s="14"/>
      <c r="L34" s="59" t="str">
        <f t="shared" si="0"/>
        <v>ใช้สายตา</v>
      </c>
      <c r="M34" s="59" t="e">
        <f t="shared" si="13"/>
        <v>#NUM!</v>
      </c>
      <c r="N34" s="59" t="str">
        <f t="shared" si="14"/>
        <v>ใช้สายตา</v>
      </c>
      <c r="O34" s="14">
        <v>31</v>
      </c>
      <c r="P34" s="29"/>
      <c r="Q34" s="34"/>
      <c r="R34" s="32"/>
      <c r="S34" s="33"/>
      <c r="T34" s="14"/>
      <c r="U34" s="14"/>
      <c r="V34" s="14"/>
      <c r="W34" s="14"/>
      <c r="X34" s="14"/>
      <c r="Y34" s="14"/>
      <c r="Z34" s="14"/>
      <c r="AA34" s="14"/>
      <c r="AB34" s="59" t="str">
        <f t="shared" si="3"/>
        <v>คณิต/วิทย์</v>
      </c>
      <c r="AC34" s="14">
        <v>31</v>
      </c>
      <c r="AD34" s="29"/>
      <c r="AE34" s="34"/>
      <c r="AF34" s="32"/>
      <c r="AG34" s="33"/>
      <c r="AH34" s="14"/>
      <c r="AI34" s="60" t="str">
        <f t="shared" si="4"/>
        <v>ต่ำ</v>
      </c>
      <c r="AJ34" s="14"/>
      <c r="AK34" s="60" t="str">
        <f t="shared" si="5"/>
        <v>ต่ำ</v>
      </c>
      <c r="AL34" s="14"/>
      <c r="AM34" s="60" t="str">
        <f t="shared" si="6"/>
        <v>ต่ำ</v>
      </c>
      <c r="AN34" s="14"/>
      <c r="AO34" s="60" t="str">
        <f t="shared" si="7"/>
        <v>ต่ำ</v>
      </c>
      <c r="AP34" s="14"/>
      <c r="AQ34" s="60" t="str">
        <f t="shared" si="8"/>
        <v>ต่ำ</v>
      </c>
      <c r="AR34" s="14"/>
      <c r="AS34" s="60" t="str">
        <f t="shared" si="9"/>
        <v>ต่ำ</v>
      </c>
      <c r="AT34" s="14"/>
      <c r="AU34" s="60" t="str">
        <f t="shared" si="10"/>
        <v>ต่ำ</v>
      </c>
      <c r="AV34" s="14"/>
      <c r="AW34" s="60" t="str">
        <f t="shared" si="11"/>
        <v>ต่ำ</v>
      </c>
      <c r="AX34" s="14"/>
      <c r="AY34" s="60" t="str">
        <f t="shared" si="12"/>
        <v>ต่ำ</v>
      </c>
    </row>
    <row r="35" spans="1:51" s="15" customFormat="1" ht="11.25" customHeight="1" x14ac:dyDescent="0.2">
      <c r="A35" s="14">
        <v>32</v>
      </c>
      <c r="B35" s="29"/>
      <c r="C35" s="31"/>
      <c r="D35" s="32"/>
      <c r="E35" s="33"/>
      <c r="F35" s="14"/>
      <c r="G35" s="14"/>
      <c r="H35" s="14"/>
      <c r="I35" s="14"/>
      <c r="J35" s="14"/>
      <c r="K35" s="14"/>
      <c r="L35" s="59" t="str">
        <f t="shared" si="0"/>
        <v>ใช้สายตา</v>
      </c>
      <c r="M35" s="59" t="e">
        <f t="shared" si="13"/>
        <v>#NUM!</v>
      </c>
      <c r="N35" s="59" t="str">
        <f t="shared" si="14"/>
        <v>ใช้สายตา</v>
      </c>
      <c r="O35" s="14">
        <v>32</v>
      </c>
      <c r="P35" s="29"/>
      <c r="Q35" s="31"/>
      <c r="R35" s="32"/>
      <c r="S35" s="33"/>
      <c r="T35" s="14"/>
      <c r="U35" s="14"/>
      <c r="V35" s="14"/>
      <c r="W35" s="14"/>
      <c r="X35" s="14"/>
      <c r="Y35" s="14"/>
      <c r="Z35" s="14"/>
      <c r="AA35" s="14"/>
      <c r="AB35" s="59" t="str">
        <f t="shared" si="3"/>
        <v>คณิต/วิทย์</v>
      </c>
      <c r="AC35" s="14">
        <v>32</v>
      </c>
      <c r="AD35" s="29"/>
      <c r="AE35" s="31"/>
      <c r="AF35" s="32"/>
      <c r="AG35" s="33"/>
      <c r="AH35" s="14"/>
      <c r="AI35" s="60" t="str">
        <f t="shared" si="4"/>
        <v>ต่ำ</v>
      </c>
      <c r="AJ35" s="14"/>
      <c r="AK35" s="60" t="str">
        <f t="shared" si="5"/>
        <v>ต่ำ</v>
      </c>
      <c r="AL35" s="14"/>
      <c r="AM35" s="60" t="str">
        <f t="shared" si="6"/>
        <v>ต่ำ</v>
      </c>
      <c r="AN35" s="14"/>
      <c r="AO35" s="60" t="str">
        <f t="shared" si="7"/>
        <v>ต่ำ</v>
      </c>
      <c r="AP35" s="14"/>
      <c r="AQ35" s="60" t="str">
        <f t="shared" si="8"/>
        <v>ต่ำ</v>
      </c>
      <c r="AR35" s="14"/>
      <c r="AS35" s="60" t="str">
        <f t="shared" si="9"/>
        <v>ต่ำ</v>
      </c>
      <c r="AT35" s="14"/>
      <c r="AU35" s="60" t="str">
        <f t="shared" si="10"/>
        <v>ต่ำ</v>
      </c>
      <c r="AV35" s="14"/>
      <c r="AW35" s="60" t="str">
        <f t="shared" si="11"/>
        <v>ต่ำ</v>
      </c>
      <c r="AX35" s="14"/>
      <c r="AY35" s="60" t="str">
        <f t="shared" si="12"/>
        <v>ต่ำ</v>
      </c>
    </row>
    <row r="36" spans="1:51" s="15" customFormat="1" ht="11.25" customHeight="1" x14ac:dyDescent="0.2">
      <c r="A36" s="14">
        <v>33</v>
      </c>
      <c r="B36" s="29"/>
      <c r="C36" s="31"/>
      <c r="D36" s="32"/>
      <c r="E36" s="33"/>
      <c r="F36" s="14"/>
      <c r="G36" s="14"/>
      <c r="H36" s="14"/>
      <c r="I36" s="14"/>
      <c r="J36" s="14"/>
      <c r="K36" s="14"/>
      <c r="L36" s="59" t="str">
        <f t="shared" si="0"/>
        <v>ใช้สายตา</v>
      </c>
      <c r="M36" s="59" t="e">
        <f t="shared" si="13"/>
        <v>#NUM!</v>
      </c>
      <c r="N36" s="59" t="str">
        <f t="shared" si="14"/>
        <v>ใช้สายตา</v>
      </c>
      <c r="O36" s="14">
        <v>33</v>
      </c>
      <c r="P36" s="29"/>
      <c r="Q36" s="31"/>
      <c r="R36" s="32"/>
      <c r="S36" s="33"/>
      <c r="T36" s="14"/>
      <c r="U36" s="14"/>
      <c r="V36" s="14"/>
      <c r="W36" s="14"/>
      <c r="X36" s="14"/>
      <c r="Y36" s="14"/>
      <c r="Z36" s="14"/>
      <c r="AA36" s="14"/>
      <c r="AB36" s="59" t="str">
        <f t="shared" si="3"/>
        <v>คณิต/วิทย์</v>
      </c>
      <c r="AC36" s="14">
        <v>33</v>
      </c>
      <c r="AD36" s="29"/>
      <c r="AE36" s="31"/>
      <c r="AF36" s="32"/>
      <c r="AG36" s="33"/>
      <c r="AH36" s="14"/>
      <c r="AI36" s="60" t="str">
        <f t="shared" si="4"/>
        <v>ต่ำ</v>
      </c>
      <c r="AJ36" s="14"/>
      <c r="AK36" s="60" t="str">
        <f t="shared" si="5"/>
        <v>ต่ำ</v>
      </c>
      <c r="AL36" s="14"/>
      <c r="AM36" s="60" t="str">
        <f t="shared" si="6"/>
        <v>ต่ำ</v>
      </c>
      <c r="AN36" s="14"/>
      <c r="AO36" s="60" t="str">
        <f t="shared" si="7"/>
        <v>ต่ำ</v>
      </c>
      <c r="AP36" s="14"/>
      <c r="AQ36" s="60" t="str">
        <f t="shared" si="8"/>
        <v>ต่ำ</v>
      </c>
      <c r="AR36" s="14"/>
      <c r="AS36" s="60" t="str">
        <f t="shared" si="9"/>
        <v>ต่ำ</v>
      </c>
      <c r="AT36" s="14"/>
      <c r="AU36" s="60" t="str">
        <f t="shared" si="10"/>
        <v>ต่ำ</v>
      </c>
      <c r="AV36" s="14"/>
      <c r="AW36" s="60" t="str">
        <f t="shared" si="11"/>
        <v>ต่ำ</v>
      </c>
      <c r="AX36" s="14"/>
      <c r="AY36" s="60" t="str">
        <f t="shared" si="12"/>
        <v>ต่ำ</v>
      </c>
    </row>
    <row r="37" spans="1:51" s="15" customFormat="1" ht="11.25" customHeight="1" x14ac:dyDescent="0.2">
      <c r="A37" s="14">
        <v>34</v>
      </c>
      <c r="B37" s="29"/>
      <c r="C37" s="34"/>
      <c r="D37" s="32"/>
      <c r="E37" s="33"/>
      <c r="F37" s="14"/>
      <c r="G37" s="14"/>
      <c r="H37" s="14"/>
      <c r="I37" s="14"/>
      <c r="J37" s="14"/>
      <c r="K37" s="14"/>
      <c r="L37" s="59" t="str">
        <f t="shared" si="0"/>
        <v>ใช้สายตา</v>
      </c>
      <c r="M37" s="59" t="e">
        <f t="shared" si="13"/>
        <v>#NUM!</v>
      </c>
      <c r="N37" s="59" t="str">
        <f t="shared" si="14"/>
        <v>ใช้สายตา</v>
      </c>
      <c r="O37" s="14">
        <v>34</v>
      </c>
      <c r="P37" s="29"/>
      <c r="Q37" s="34"/>
      <c r="R37" s="32"/>
      <c r="S37" s="33"/>
      <c r="T37" s="14"/>
      <c r="U37" s="14"/>
      <c r="V37" s="14"/>
      <c r="W37" s="14"/>
      <c r="X37" s="14"/>
      <c r="Y37" s="14"/>
      <c r="Z37" s="14"/>
      <c r="AA37" s="14"/>
      <c r="AB37" s="59" t="str">
        <f>IF(MAX(T37:AA37)=T37,"คณิต/วิทย์",IF(MAX(T37:AA37)=U37,"มิติสัมพันธ์",IF(MAX(T37:AA37)=V37,"ศิลปะ/ดนตรี",IF(MAX(T37:AA37)=W37,"มนุษยสัมพันธ์",IF(MAX(T37:AA37)=X37,"ธรรมชาติ",IF(MAX(T37:AA37)=Y37,"เข้าใจตนเอง",IF(MAX(T37:AA37)=Z37,"กีฬา/สัมผัส",IF(MAX(T37:AA37)=AA37,"ภาษา",IF(MAX(T37:AA37)="0","ไม่มีข้อมูล")))))))))</f>
        <v>คณิต/วิทย์</v>
      </c>
      <c r="AC37" s="14">
        <v>34</v>
      </c>
      <c r="AD37" s="29"/>
      <c r="AE37" s="34"/>
      <c r="AF37" s="32"/>
      <c r="AG37" s="33"/>
      <c r="AH37" s="14"/>
      <c r="AI37" s="60" t="str">
        <f t="shared" si="4"/>
        <v>ต่ำ</v>
      </c>
      <c r="AJ37" s="14"/>
      <c r="AK37" s="60" t="str">
        <f t="shared" si="5"/>
        <v>ต่ำ</v>
      </c>
      <c r="AL37" s="14"/>
      <c r="AM37" s="60" t="str">
        <f t="shared" si="6"/>
        <v>ต่ำ</v>
      </c>
      <c r="AN37" s="14"/>
      <c r="AO37" s="60" t="str">
        <f t="shared" si="7"/>
        <v>ต่ำ</v>
      </c>
      <c r="AP37" s="14"/>
      <c r="AQ37" s="60" t="str">
        <f t="shared" si="8"/>
        <v>ต่ำ</v>
      </c>
      <c r="AR37" s="14"/>
      <c r="AS37" s="60" t="str">
        <f t="shared" si="9"/>
        <v>ต่ำ</v>
      </c>
      <c r="AT37" s="14"/>
      <c r="AU37" s="60" t="str">
        <f t="shared" si="10"/>
        <v>ต่ำ</v>
      </c>
      <c r="AV37" s="14"/>
      <c r="AW37" s="60" t="str">
        <f t="shared" si="11"/>
        <v>ต่ำ</v>
      </c>
      <c r="AX37" s="14"/>
      <c r="AY37" s="60" t="str">
        <f t="shared" si="12"/>
        <v>ต่ำ</v>
      </c>
    </row>
    <row r="38" spans="1:51" s="15" customFormat="1" ht="11.25" customHeight="1" x14ac:dyDescent="0.2">
      <c r="A38" s="14">
        <v>35</v>
      </c>
      <c r="B38" s="29"/>
      <c r="C38" s="31"/>
      <c r="D38" s="32"/>
      <c r="E38" s="33"/>
      <c r="F38" s="14"/>
      <c r="G38" s="14"/>
      <c r="H38" s="14"/>
      <c r="I38" s="14"/>
      <c r="J38" s="14"/>
      <c r="K38" s="14"/>
      <c r="L38" s="59" t="str">
        <f t="shared" si="0"/>
        <v>ใช้สายตา</v>
      </c>
      <c r="M38" s="59" t="e">
        <f t="shared" si="13"/>
        <v>#NUM!</v>
      </c>
      <c r="N38" s="59" t="str">
        <f t="shared" si="14"/>
        <v>ใช้สายตา</v>
      </c>
      <c r="O38" s="14">
        <v>35</v>
      </c>
      <c r="P38" s="29"/>
      <c r="Q38" s="31"/>
      <c r="R38" s="32"/>
      <c r="S38" s="33"/>
      <c r="T38" s="14"/>
      <c r="U38" s="14"/>
      <c r="V38" s="14"/>
      <c r="W38" s="14"/>
      <c r="X38" s="14"/>
      <c r="Y38" s="14"/>
      <c r="Z38" s="14"/>
      <c r="AA38" s="14"/>
      <c r="AB38" s="59" t="str">
        <f t="shared" si="3"/>
        <v>คณิต/วิทย์</v>
      </c>
      <c r="AC38" s="14">
        <v>35</v>
      </c>
      <c r="AD38" s="29"/>
      <c r="AE38" s="31"/>
      <c r="AF38" s="32"/>
      <c r="AG38" s="33"/>
      <c r="AH38" s="14"/>
      <c r="AI38" s="60" t="str">
        <f t="shared" si="4"/>
        <v>ต่ำ</v>
      </c>
      <c r="AJ38" s="14"/>
      <c r="AK38" s="60" t="str">
        <f t="shared" si="5"/>
        <v>ต่ำ</v>
      </c>
      <c r="AL38" s="14"/>
      <c r="AM38" s="60" t="str">
        <f t="shared" si="6"/>
        <v>ต่ำ</v>
      </c>
      <c r="AN38" s="14"/>
      <c r="AO38" s="60" t="str">
        <f t="shared" si="7"/>
        <v>ต่ำ</v>
      </c>
      <c r="AP38" s="14"/>
      <c r="AQ38" s="60" t="str">
        <f t="shared" si="8"/>
        <v>ต่ำ</v>
      </c>
      <c r="AR38" s="14"/>
      <c r="AS38" s="60" t="str">
        <f t="shared" si="9"/>
        <v>ต่ำ</v>
      </c>
      <c r="AT38" s="14"/>
      <c r="AU38" s="60" t="str">
        <f t="shared" si="10"/>
        <v>ต่ำ</v>
      </c>
      <c r="AV38" s="14"/>
      <c r="AW38" s="60" t="str">
        <f t="shared" si="11"/>
        <v>ต่ำ</v>
      </c>
      <c r="AX38" s="14"/>
      <c r="AY38" s="60" t="str">
        <f t="shared" si="12"/>
        <v>ต่ำ</v>
      </c>
    </row>
    <row r="39" spans="1:51" s="15" customFormat="1" ht="11.25" customHeight="1" x14ac:dyDescent="0.2">
      <c r="A39" s="14">
        <v>36</v>
      </c>
      <c r="B39" s="29"/>
      <c r="C39" s="34"/>
      <c r="D39" s="32"/>
      <c r="E39" s="33"/>
      <c r="F39" s="14"/>
      <c r="G39" s="14"/>
      <c r="H39" s="14"/>
      <c r="I39" s="14"/>
      <c r="J39" s="14"/>
      <c r="K39" s="14"/>
      <c r="L39" s="59" t="str">
        <f t="shared" si="0"/>
        <v>ใช้สายตา</v>
      </c>
      <c r="M39" s="59" t="e">
        <f t="shared" si="13"/>
        <v>#NUM!</v>
      </c>
      <c r="N39" s="59" t="str">
        <f t="shared" si="14"/>
        <v>ใช้สายตา</v>
      </c>
      <c r="O39" s="14">
        <v>36</v>
      </c>
      <c r="P39" s="29"/>
      <c r="Q39" s="34"/>
      <c r="R39" s="32"/>
      <c r="S39" s="33"/>
      <c r="T39" s="14"/>
      <c r="U39" s="14"/>
      <c r="V39" s="14"/>
      <c r="W39" s="14"/>
      <c r="X39" s="14"/>
      <c r="Y39" s="14"/>
      <c r="Z39" s="14"/>
      <c r="AA39" s="14"/>
      <c r="AB39" s="59" t="str">
        <f t="shared" si="3"/>
        <v>คณิต/วิทย์</v>
      </c>
      <c r="AC39" s="14">
        <v>36</v>
      </c>
      <c r="AD39" s="29"/>
      <c r="AE39" s="34"/>
      <c r="AF39" s="32"/>
      <c r="AG39" s="33"/>
      <c r="AH39" s="14"/>
      <c r="AI39" s="60" t="str">
        <f t="shared" si="4"/>
        <v>ต่ำ</v>
      </c>
      <c r="AJ39" s="14"/>
      <c r="AK39" s="60" t="str">
        <f t="shared" si="5"/>
        <v>ต่ำ</v>
      </c>
      <c r="AL39" s="14"/>
      <c r="AM39" s="60" t="str">
        <f t="shared" si="6"/>
        <v>ต่ำ</v>
      </c>
      <c r="AN39" s="14"/>
      <c r="AO39" s="60" t="str">
        <f t="shared" si="7"/>
        <v>ต่ำ</v>
      </c>
      <c r="AP39" s="14"/>
      <c r="AQ39" s="60" t="str">
        <f t="shared" si="8"/>
        <v>ต่ำ</v>
      </c>
      <c r="AR39" s="14"/>
      <c r="AS39" s="60" t="str">
        <f t="shared" si="9"/>
        <v>ต่ำ</v>
      </c>
      <c r="AT39" s="14"/>
      <c r="AU39" s="60" t="str">
        <f t="shared" si="10"/>
        <v>ต่ำ</v>
      </c>
      <c r="AV39" s="14"/>
      <c r="AW39" s="60" t="str">
        <f t="shared" si="11"/>
        <v>ต่ำ</v>
      </c>
      <c r="AX39" s="14"/>
      <c r="AY39" s="60" t="str">
        <f t="shared" si="12"/>
        <v>ต่ำ</v>
      </c>
    </row>
    <row r="40" spans="1:51" s="15" customFormat="1" ht="11.25" customHeight="1" x14ac:dyDescent="0.2">
      <c r="A40" s="14">
        <v>37</v>
      </c>
      <c r="B40" s="29"/>
      <c r="C40" s="34"/>
      <c r="D40" s="32"/>
      <c r="E40" s="33"/>
      <c r="F40" s="14"/>
      <c r="G40" s="14"/>
      <c r="H40" s="14"/>
      <c r="I40" s="14"/>
      <c r="J40" s="14"/>
      <c r="K40" s="14"/>
      <c r="L40" s="59" t="str">
        <f t="shared" si="0"/>
        <v>ใช้สายตา</v>
      </c>
      <c r="M40" s="59" t="e">
        <f t="shared" si="13"/>
        <v>#NUM!</v>
      </c>
      <c r="N40" s="59" t="str">
        <f t="shared" si="14"/>
        <v>ใช้สายตา</v>
      </c>
      <c r="O40" s="14">
        <v>37</v>
      </c>
      <c r="P40" s="29"/>
      <c r="Q40" s="34"/>
      <c r="R40" s="32"/>
      <c r="S40" s="33"/>
      <c r="T40" s="14"/>
      <c r="U40" s="14"/>
      <c r="V40" s="14"/>
      <c r="W40" s="14"/>
      <c r="X40" s="14"/>
      <c r="Y40" s="14"/>
      <c r="Z40" s="14"/>
      <c r="AA40" s="14"/>
      <c r="AB40" s="59" t="str">
        <f t="shared" si="3"/>
        <v>คณิต/วิทย์</v>
      </c>
      <c r="AC40" s="14">
        <v>37</v>
      </c>
      <c r="AD40" s="29"/>
      <c r="AE40" s="34"/>
      <c r="AF40" s="32"/>
      <c r="AG40" s="33"/>
      <c r="AH40" s="14"/>
      <c r="AI40" s="60" t="str">
        <f t="shared" si="4"/>
        <v>ต่ำ</v>
      </c>
      <c r="AJ40" s="14"/>
      <c r="AK40" s="60" t="str">
        <f t="shared" si="5"/>
        <v>ต่ำ</v>
      </c>
      <c r="AL40" s="14"/>
      <c r="AM40" s="60" t="str">
        <f t="shared" si="6"/>
        <v>ต่ำ</v>
      </c>
      <c r="AN40" s="14"/>
      <c r="AO40" s="60" t="str">
        <f t="shared" si="7"/>
        <v>ต่ำ</v>
      </c>
      <c r="AP40" s="14"/>
      <c r="AQ40" s="60" t="str">
        <f t="shared" si="8"/>
        <v>ต่ำ</v>
      </c>
      <c r="AR40" s="14"/>
      <c r="AS40" s="60" t="str">
        <f t="shared" si="9"/>
        <v>ต่ำ</v>
      </c>
      <c r="AT40" s="14"/>
      <c r="AU40" s="60" t="str">
        <f t="shared" si="10"/>
        <v>ต่ำ</v>
      </c>
      <c r="AV40" s="14"/>
      <c r="AW40" s="60" t="str">
        <f t="shared" si="11"/>
        <v>ต่ำ</v>
      </c>
      <c r="AX40" s="14"/>
      <c r="AY40" s="60" t="str">
        <f t="shared" si="12"/>
        <v>ต่ำ</v>
      </c>
    </row>
    <row r="41" spans="1:51" s="15" customFormat="1" ht="11.25" customHeight="1" x14ac:dyDescent="0.2">
      <c r="A41" s="14">
        <v>38</v>
      </c>
      <c r="B41" s="29"/>
      <c r="C41" s="31"/>
      <c r="D41" s="32"/>
      <c r="E41" s="33"/>
      <c r="F41" s="14"/>
      <c r="G41" s="14"/>
      <c r="H41" s="14"/>
      <c r="I41" s="14"/>
      <c r="J41" s="14"/>
      <c r="K41" s="14"/>
      <c r="L41" s="59" t="str">
        <f t="shared" si="0"/>
        <v>ใช้สายตา</v>
      </c>
      <c r="M41" s="59" t="e">
        <f t="shared" si="13"/>
        <v>#NUM!</v>
      </c>
      <c r="N41" s="59" t="str">
        <f t="shared" si="14"/>
        <v>ใช้สายตา</v>
      </c>
      <c r="O41" s="14">
        <v>38</v>
      </c>
      <c r="P41" s="29"/>
      <c r="Q41" s="31"/>
      <c r="R41" s="32"/>
      <c r="S41" s="33"/>
      <c r="T41" s="14"/>
      <c r="U41" s="14"/>
      <c r="V41" s="14"/>
      <c r="W41" s="14"/>
      <c r="X41" s="14"/>
      <c r="Y41" s="14"/>
      <c r="Z41" s="14"/>
      <c r="AA41" s="14"/>
      <c r="AB41" s="59" t="str">
        <f t="shared" si="3"/>
        <v>คณิต/วิทย์</v>
      </c>
      <c r="AC41" s="14">
        <v>38</v>
      </c>
      <c r="AD41" s="29"/>
      <c r="AE41" s="31"/>
      <c r="AF41" s="32"/>
      <c r="AG41" s="33"/>
      <c r="AH41" s="14"/>
      <c r="AI41" s="60" t="str">
        <f t="shared" si="4"/>
        <v>ต่ำ</v>
      </c>
      <c r="AJ41" s="14"/>
      <c r="AK41" s="60" t="str">
        <f t="shared" si="5"/>
        <v>ต่ำ</v>
      </c>
      <c r="AL41" s="14"/>
      <c r="AM41" s="60" t="str">
        <f t="shared" si="6"/>
        <v>ต่ำ</v>
      </c>
      <c r="AN41" s="14"/>
      <c r="AO41" s="60" t="str">
        <f t="shared" si="7"/>
        <v>ต่ำ</v>
      </c>
      <c r="AP41" s="14"/>
      <c r="AQ41" s="60" t="str">
        <f t="shared" si="8"/>
        <v>ต่ำ</v>
      </c>
      <c r="AR41" s="14"/>
      <c r="AS41" s="60" t="str">
        <f t="shared" si="9"/>
        <v>ต่ำ</v>
      </c>
      <c r="AT41" s="14"/>
      <c r="AU41" s="60" t="str">
        <f t="shared" si="10"/>
        <v>ต่ำ</v>
      </c>
      <c r="AV41" s="14"/>
      <c r="AW41" s="60" t="str">
        <f t="shared" si="11"/>
        <v>ต่ำ</v>
      </c>
      <c r="AX41" s="14"/>
      <c r="AY41" s="60" t="str">
        <f t="shared" si="12"/>
        <v>ต่ำ</v>
      </c>
    </row>
    <row r="42" spans="1:51" s="15" customFormat="1" ht="11.25" customHeight="1" x14ac:dyDescent="0.2">
      <c r="A42" s="14">
        <v>39</v>
      </c>
      <c r="B42" s="30"/>
      <c r="C42" s="31"/>
      <c r="D42" s="32"/>
      <c r="E42" s="33"/>
      <c r="F42" s="14"/>
      <c r="G42" s="14"/>
      <c r="H42" s="14"/>
      <c r="I42" s="14"/>
      <c r="J42" s="14"/>
      <c r="K42" s="14"/>
      <c r="L42" s="59" t="str">
        <f t="shared" si="0"/>
        <v>ใช้สายตา</v>
      </c>
      <c r="M42" s="59" t="e">
        <f t="shared" si="13"/>
        <v>#NUM!</v>
      </c>
      <c r="N42" s="59" t="str">
        <f t="shared" si="14"/>
        <v>ใช้สายตา</v>
      </c>
      <c r="O42" s="14">
        <v>39</v>
      </c>
      <c r="P42" s="30"/>
      <c r="Q42" s="31"/>
      <c r="R42" s="32"/>
      <c r="S42" s="33"/>
      <c r="T42" s="14"/>
      <c r="U42" s="14"/>
      <c r="V42" s="14"/>
      <c r="W42" s="14"/>
      <c r="X42" s="14"/>
      <c r="Y42" s="14"/>
      <c r="Z42" s="14"/>
      <c r="AA42" s="14"/>
      <c r="AB42" s="59" t="str">
        <f t="shared" si="3"/>
        <v>คณิต/วิทย์</v>
      </c>
      <c r="AC42" s="14">
        <v>39</v>
      </c>
      <c r="AD42" s="30"/>
      <c r="AE42" s="31"/>
      <c r="AF42" s="32"/>
      <c r="AG42" s="33"/>
      <c r="AH42" s="14"/>
      <c r="AI42" s="60" t="str">
        <f t="shared" si="4"/>
        <v>ต่ำ</v>
      </c>
      <c r="AJ42" s="14"/>
      <c r="AK42" s="60" t="str">
        <f t="shared" si="5"/>
        <v>ต่ำ</v>
      </c>
      <c r="AL42" s="14"/>
      <c r="AM42" s="60" t="str">
        <f t="shared" si="6"/>
        <v>ต่ำ</v>
      </c>
      <c r="AN42" s="14"/>
      <c r="AO42" s="60" t="str">
        <f t="shared" si="7"/>
        <v>ต่ำ</v>
      </c>
      <c r="AP42" s="14"/>
      <c r="AQ42" s="60" t="str">
        <f t="shared" si="8"/>
        <v>ต่ำ</v>
      </c>
      <c r="AR42" s="14"/>
      <c r="AS42" s="60" t="str">
        <f t="shared" si="9"/>
        <v>ต่ำ</v>
      </c>
      <c r="AT42" s="14"/>
      <c r="AU42" s="60" t="str">
        <f t="shared" si="10"/>
        <v>ต่ำ</v>
      </c>
      <c r="AV42" s="14"/>
      <c r="AW42" s="60" t="str">
        <f t="shared" si="11"/>
        <v>ต่ำ</v>
      </c>
      <c r="AX42" s="14"/>
      <c r="AY42" s="60" t="str">
        <f t="shared" si="12"/>
        <v>ต่ำ</v>
      </c>
    </row>
    <row r="43" spans="1:51" s="35" customFormat="1" ht="11.25" customHeight="1" x14ac:dyDescent="0.2">
      <c r="A43" s="14">
        <v>40</v>
      </c>
      <c r="B43" s="29"/>
      <c r="C43" s="31"/>
      <c r="D43" s="32"/>
      <c r="E43" s="33"/>
      <c r="F43" s="14"/>
      <c r="G43" s="14"/>
      <c r="H43" s="14"/>
      <c r="I43" s="14"/>
      <c r="J43" s="14"/>
      <c r="K43" s="14"/>
      <c r="L43" s="59" t="str">
        <f t="shared" ref="L43:L53" si="15">IF(MAX(F43:K43)=F43,"ใช้สายตา",IF(MAX(F43:K43)=G43,"ใช้การฟัง",IF(MAX(F43:K43)=H43,"ใช้การสัมผัส",IF(MAX(F43:K43)=I43,"ใช้สัมผัส2",IF(MAX(F43:K43)=J43,"เรียนเป็นกลุ่ม","เรียนตามลำพัง")))))</f>
        <v>ใช้สายตา</v>
      </c>
      <c r="M43" s="59" t="e">
        <f t="shared" ref="M43:M53" si="16">IF(SMALL($F43:$K43,5)=F43,"ใช้สายตา",IF(SMALL($F43:$K43,5)=G43,"ใช้การฟัง",IF(SMALL($F43:$K43,5)=H43,"ใช้การสัมผัส",IF(SMALL($F43:$K43,5)=I43,"ใช้สัมผัส2",IF(SMALL($F43:$K43,5)=J43,"เรียนเป็นกลุ่ม","เรียนตามลำพัง")))))</f>
        <v>#NUM!</v>
      </c>
      <c r="N43" s="59" t="str">
        <f t="shared" ref="N43:N53" si="17">IF(MIN(F43:K43)=F43,"ใช้สายตา",IF(MIN(F43:K43)=G43,"ใช้การฟัง",IF(MIN(F43:K43)=H43,"ใช้การสัมผัส",IF(MIN(F43:K43)=I43,"ใช้สัมผัส2",IF(MIN(F43:K43)=J43,"เรียนเป็นกลุ่ม","เรียนตามลำพัง")))))</f>
        <v>ใช้สายตา</v>
      </c>
      <c r="O43" s="14">
        <v>40</v>
      </c>
      <c r="P43" s="29"/>
      <c r="Q43" s="31"/>
      <c r="R43" s="32"/>
      <c r="S43" s="33"/>
      <c r="T43" s="14"/>
      <c r="U43" s="14"/>
      <c r="V43" s="14"/>
      <c r="W43" s="14"/>
      <c r="X43" s="14"/>
      <c r="Y43" s="14"/>
      <c r="Z43" s="14"/>
      <c r="AA43" s="14"/>
      <c r="AB43" s="59" t="str">
        <f t="shared" ref="AB43:AB53" si="18">IF(MAX(T43:AA43)=T43,"คณิต/วิทย์",IF(MAX(T43:AA43)=U43,"มิติสัมพันธ์",IF(MAX(T43:AA43)=V43,"ศิลปะ/ดนตรี",IF(MAX(T43:AA43)=W43,"มนุษยสัมพันธ์",IF(MAX(T43:AA43)=X43,"ธรรมชาติ",IF(MAX(T43:AA43)=Y43,"เข้าใจตนเอง",IF(MAX(T43:AA43)=Z43,"กีฬา/สัมผัส",IF(MAX(T43:AA43)=AA43,"ภาษา",IF(MAX(T43:AA43)="0","ไม่มีข้อมูล")))))))))</f>
        <v>คณิต/วิทย์</v>
      </c>
      <c r="AC43" s="14">
        <v>40</v>
      </c>
      <c r="AD43" s="29"/>
      <c r="AE43" s="31"/>
      <c r="AF43" s="32"/>
      <c r="AG43" s="33"/>
      <c r="AH43" s="14"/>
      <c r="AI43" s="60" t="str">
        <f t="shared" ref="AI43:AI53" si="19">IF(AH43&lt;13,"ต่ำ",IF(AH43&lt;19,"ปกติ","สูง"))</f>
        <v>ต่ำ</v>
      </c>
      <c r="AJ43" s="14"/>
      <c r="AK43" s="60" t="str">
        <f t="shared" ref="AK43:AK53" si="20">IF(AJ43&lt;16,"ต่ำ",IF(AJ43&lt;22,"ปกติ","สูง"))</f>
        <v>ต่ำ</v>
      </c>
      <c r="AL43" s="14"/>
      <c r="AM43" s="60" t="str">
        <f t="shared" ref="AM43:AM53" si="21">IF(AL43&lt;17,"ต่ำ",IF(AL43&lt;23,"ปกติ","สูง"))</f>
        <v>ต่ำ</v>
      </c>
      <c r="AN43" s="14"/>
      <c r="AO43" s="60" t="str">
        <f t="shared" ref="AO43:AO53" si="22">IF(AN43&lt;15,"ต่ำ",IF(AN43&lt;21,"ปกติ","สูง"))</f>
        <v>ต่ำ</v>
      </c>
      <c r="AP43" s="14"/>
      <c r="AQ43" s="60" t="str">
        <f t="shared" ref="AQ43:AQ53" si="23">IF(AP43&lt;14,"ต่ำ",IF(AP43&lt;20,"ปกติ","สูง"))</f>
        <v>ต่ำ</v>
      </c>
      <c r="AR43" s="14"/>
      <c r="AS43" s="60" t="str">
        <f t="shared" ref="AS43:AS53" si="24">IF(AR43&lt;15,"ต่ำ",IF(AR43&lt;21,"ปกติ","สูง"))</f>
        <v>ต่ำ</v>
      </c>
      <c r="AT43" s="14"/>
      <c r="AU43" s="60" t="str">
        <f t="shared" ref="AU43:AU53" si="25">IF(AT43&lt;9,"ต่ำ",IF(AT43&lt;14,"ปกติ","สูง"))</f>
        <v>ต่ำ</v>
      </c>
      <c r="AV43" s="14"/>
      <c r="AW43" s="60" t="str">
        <f t="shared" ref="AW43:AW53" si="26">IF(AV43&lt;16,"ต่ำ",IF(AV43&lt;23,"ปกติ","สูง"))</f>
        <v>ต่ำ</v>
      </c>
      <c r="AX43" s="14"/>
      <c r="AY43" s="60" t="str">
        <f t="shared" ref="AY43:AY53" si="27">IF(AX43&lt;15,"ต่ำ",IF(AX43&lt;22,"ปกติ","สูง"))</f>
        <v>ต่ำ</v>
      </c>
    </row>
    <row r="44" spans="1:51" s="35" customFormat="1" ht="11.25" customHeight="1" x14ac:dyDescent="0.2">
      <c r="A44" s="14">
        <v>41</v>
      </c>
      <c r="B44" s="30"/>
      <c r="C44" s="31"/>
      <c r="D44" s="32"/>
      <c r="E44" s="33"/>
      <c r="F44" s="14"/>
      <c r="G44" s="14"/>
      <c r="H44" s="14"/>
      <c r="I44" s="14"/>
      <c r="J44" s="14"/>
      <c r="K44" s="14"/>
      <c r="L44" s="59" t="str">
        <f t="shared" si="15"/>
        <v>ใช้สายตา</v>
      </c>
      <c r="M44" s="59" t="e">
        <f t="shared" si="16"/>
        <v>#NUM!</v>
      </c>
      <c r="N44" s="59" t="str">
        <f t="shared" si="17"/>
        <v>ใช้สายตา</v>
      </c>
      <c r="O44" s="14">
        <v>41</v>
      </c>
      <c r="P44" s="30"/>
      <c r="Q44" s="31"/>
      <c r="R44" s="32"/>
      <c r="S44" s="33"/>
      <c r="T44" s="14"/>
      <c r="U44" s="14"/>
      <c r="V44" s="14"/>
      <c r="W44" s="14"/>
      <c r="X44" s="14"/>
      <c r="Y44" s="14"/>
      <c r="Z44" s="14"/>
      <c r="AA44" s="14"/>
      <c r="AB44" s="59" t="str">
        <f t="shared" si="18"/>
        <v>คณิต/วิทย์</v>
      </c>
      <c r="AC44" s="14">
        <v>41</v>
      </c>
      <c r="AD44" s="30"/>
      <c r="AE44" s="31"/>
      <c r="AF44" s="32"/>
      <c r="AG44" s="33"/>
      <c r="AH44" s="14"/>
      <c r="AI44" s="60" t="str">
        <f t="shared" si="19"/>
        <v>ต่ำ</v>
      </c>
      <c r="AJ44" s="14"/>
      <c r="AK44" s="60" t="str">
        <f t="shared" si="20"/>
        <v>ต่ำ</v>
      </c>
      <c r="AL44" s="14"/>
      <c r="AM44" s="60" t="str">
        <f t="shared" si="21"/>
        <v>ต่ำ</v>
      </c>
      <c r="AN44" s="14"/>
      <c r="AO44" s="60" t="str">
        <f t="shared" si="22"/>
        <v>ต่ำ</v>
      </c>
      <c r="AP44" s="14"/>
      <c r="AQ44" s="60" t="str">
        <f t="shared" si="23"/>
        <v>ต่ำ</v>
      </c>
      <c r="AR44" s="14"/>
      <c r="AS44" s="60" t="str">
        <f t="shared" si="24"/>
        <v>ต่ำ</v>
      </c>
      <c r="AT44" s="14"/>
      <c r="AU44" s="60" t="str">
        <f t="shared" si="25"/>
        <v>ต่ำ</v>
      </c>
      <c r="AV44" s="14"/>
      <c r="AW44" s="60" t="str">
        <f t="shared" si="26"/>
        <v>ต่ำ</v>
      </c>
      <c r="AX44" s="14"/>
      <c r="AY44" s="60" t="str">
        <f t="shared" si="27"/>
        <v>ต่ำ</v>
      </c>
    </row>
    <row r="45" spans="1:51" s="35" customFormat="1" ht="11.25" customHeight="1" x14ac:dyDescent="0.2">
      <c r="A45" s="14">
        <v>42</v>
      </c>
      <c r="B45" s="29"/>
      <c r="C45" s="31"/>
      <c r="D45" s="32"/>
      <c r="E45" s="33"/>
      <c r="F45" s="14"/>
      <c r="G45" s="14"/>
      <c r="H45" s="14"/>
      <c r="I45" s="14"/>
      <c r="J45" s="14"/>
      <c r="K45" s="14"/>
      <c r="L45" s="59" t="str">
        <f t="shared" si="15"/>
        <v>ใช้สายตา</v>
      </c>
      <c r="M45" s="59" t="e">
        <f t="shared" si="16"/>
        <v>#NUM!</v>
      </c>
      <c r="N45" s="59" t="str">
        <f t="shared" si="17"/>
        <v>ใช้สายตา</v>
      </c>
      <c r="O45" s="14">
        <v>42</v>
      </c>
      <c r="P45" s="29"/>
      <c r="Q45" s="31"/>
      <c r="R45" s="32"/>
      <c r="S45" s="33"/>
      <c r="T45" s="14"/>
      <c r="U45" s="14"/>
      <c r="V45" s="14"/>
      <c r="W45" s="14"/>
      <c r="X45" s="14"/>
      <c r="Y45" s="14"/>
      <c r="Z45" s="14"/>
      <c r="AA45" s="14"/>
      <c r="AB45" s="59" t="str">
        <f t="shared" si="18"/>
        <v>คณิต/วิทย์</v>
      </c>
      <c r="AC45" s="14">
        <v>42</v>
      </c>
      <c r="AD45" s="29"/>
      <c r="AE45" s="31"/>
      <c r="AF45" s="32"/>
      <c r="AG45" s="33"/>
      <c r="AH45" s="14"/>
      <c r="AI45" s="60" t="str">
        <f t="shared" si="19"/>
        <v>ต่ำ</v>
      </c>
      <c r="AJ45" s="14"/>
      <c r="AK45" s="60" t="str">
        <f t="shared" si="20"/>
        <v>ต่ำ</v>
      </c>
      <c r="AL45" s="14"/>
      <c r="AM45" s="60" t="str">
        <f t="shared" si="21"/>
        <v>ต่ำ</v>
      </c>
      <c r="AN45" s="14"/>
      <c r="AO45" s="60" t="str">
        <f t="shared" si="22"/>
        <v>ต่ำ</v>
      </c>
      <c r="AP45" s="14"/>
      <c r="AQ45" s="60" t="str">
        <f t="shared" si="23"/>
        <v>ต่ำ</v>
      </c>
      <c r="AR45" s="14"/>
      <c r="AS45" s="60" t="str">
        <f t="shared" si="24"/>
        <v>ต่ำ</v>
      </c>
      <c r="AT45" s="14"/>
      <c r="AU45" s="60" t="str">
        <f t="shared" si="25"/>
        <v>ต่ำ</v>
      </c>
      <c r="AV45" s="14"/>
      <c r="AW45" s="60" t="str">
        <f t="shared" si="26"/>
        <v>ต่ำ</v>
      </c>
      <c r="AX45" s="14"/>
      <c r="AY45" s="60" t="str">
        <f t="shared" si="27"/>
        <v>ต่ำ</v>
      </c>
    </row>
    <row r="46" spans="1:51" s="35" customFormat="1" ht="11.25" customHeight="1" x14ac:dyDescent="0.2">
      <c r="A46" s="14">
        <v>43</v>
      </c>
      <c r="B46" s="30"/>
      <c r="C46" s="31"/>
      <c r="D46" s="32"/>
      <c r="E46" s="33"/>
      <c r="F46" s="14"/>
      <c r="G46" s="14"/>
      <c r="H46" s="14"/>
      <c r="I46" s="14"/>
      <c r="J46" s="14"/>
      <c r="K46" s="14"/>
      <c r="L46" s="59" t="str">
        <f t="shared" si="15"/>
        <v>ใช้สายตา</v>
      </c>
      <c r="M46" s="59" t="e">
        <f t="shared" si="16"/>
        <v>#NUM!</v>
      </c>
      <c r="N46" s="59" t="str">
        <f t="shared" si="17"/>
        <v>ใช้สายตา</v>
      </c>
      <c r="O46" s="14">
        <v>43</v>
      </c>
      <c r="P46" s="30"/>
      <c r="Q46" s="31"/>
      <c r="R46" s="32"/>
      <c r="S46" s="33"/>
      <c r="T46" s="14"/>
      <c r="U46" s="14"/>
      <c r="V46" s="14"/>
      <c r="W46" s="14"/>
      <c r="X46" s="14"/>
      <c r="Y46" s="14"/>
      <c r="Z46" s="14"/>
      <c r="AA46" s="14"/>
      <c r="AB46" s="59" t="str">
        <f t="shared" si="18"/>
        <v>คณิต/วิทย์</v>
      </c>
      <c r="AC46" s="14">
        <v>43</v>
      </c>
      <c r="AD46" s="30"/>
      <c r="AE46" s="31"/>
      <c r="AF46" s="32"/>
      <c r="AG46" s="33"/>
      <c r="AH46" s="14"/>
      <c r="AI46" s="60" t="str">
        <f t="shared" si="19"/>
        <v>ต่ำ</v>
      </c>
      <c r="AJ46" s="14"/>
      <c r="AK46" s="60" t="str">
        <f t="shared" si="20"/>
        <v>ต่ำ</v>
      </c>
      <c r="AL46" s="14"/>
      <c r="AM46" s="60" t="str">
        <f t="shared" si="21"/>
        <v>ต่ำ</v>
      </c>
      <c r="AN46" s="14"/>
      <c r="AO46" s="60" t="str">
        <f t="shared" si="22"/>
        <v>ต่ำ</v>
      </c>
      <c r="AP46" s="14"/>
      <c r="AQ46" s="60" t="str">
        <f t="shared" si="23"/>
        <v>ต่ำ</v>
      </c>
      <c r="AR46" s="14"/>
      <c r="AS46" s="60" t="str">
        <f t="shared" si="24"/>
        <v>ต่ำ</v>
      </c>
      <c r="AT46" s="14"/>
      <c r="AU46" s="60" t="str">
        <f t="shared" si="25"/>
        <v>ต่ำ</v>
      </c>
      <c r="AV46" s="14"/>
      <c r="AW46" s="60" t="str">
        <f t="shared" si="26"/>
        <v>ต่ำ</v>
      </c>
      <c r="AX46" s="14"/>
      <c r="AY46" s="60" t="str">
        <f t="shared" si="27"/>
        <v>ต่ำ</v>
      </c>
    </row>
    <row r="47" spans="1:51" s="35" customFormat="1" ht="11.25" customHeight="1" x14ac:dyDescent="0.2">
      <c r="A47" s="14">
        <v>44</v>
      </c>
      <c r="B47" s="29"/>
      <c r="C47" s="31"/>
      <c r="D47" s="32"/>
      <c r="E47" s="33"/>
      <c r="F47" s="14"/>
      <c r="G47" s="14"/>
      <c r="H47" s="14"/>
      <c r="I47" s="14"/>
      <c r="J47" s="14"/>
      <c r="K47" s="14"/>
      <c r="L47" s="59" t="str">
        <f t="shared" si="15"/>
        <v>ใช้สายตา</v>
      </c>
      <c r="M47" s="59" t="e">
        <f t="shared" si="16"/>
        <v>#NUM!</v>
      </c>
      <c r="N47" s="59" t="str">
        <f t="shared" si="17"/>
        <v>ใช้สายตา</v>
      </c>
      <c r="O47" s="14">
        <v>44</v>
      </c>
      <c r="P47" s="29"/>
      <c r="Q47" s="31"/>
      <c r="R47" s="32"/>
      <c r="S47" s="33"/>
      <c r="T47" s="14"/>
      <c r="U47" s="14"/>
      <c r="V47" s="14"/>
      <c r="W47" s="14"/>
      <c r="X47" s="14"/>
      <c r="Y47" s="14"/>
      <c r="Z47" s="14"/>
      <c r="AA47" s="14"/>
      <c r="AB47" s="59" t="str">
        <f t="shared" si="18"/>
        <v>คณิต/วิทย์</v>
      </c>
      <c r="AC47" s="14">
        <v>44</v>
      </c>
      <c r="AD47" s="29"/>
      <c r="AE47" s="31"/>
      <c r="AF47" s="32"/>
      <c r="AG47" s="33"/>
      <c r="AH47" s="14"/>
      <c r="AI47" s="60" t="str">
        <f t="shared" si="19"/>
        <v>ต่ำ</v>
      </c>
      <c r="AJ47" s="14"/>
      <c r="AK47" s="60" t="str">
        <f t="shared" si="20"/>
        <v>ต่ำ</v>
      </c>
      <c r="AL47" s="14"/>
      <c r="AM47" s="60" t="str">
        <f t="shared" si="21"/>
        <v>ต่ำ</v>
      </c>
      <c r="AN47" s="14"/>
      <c r="AO47" s="60" t="str">
        <f t="shared" si="22"/>
        <v>ต่ำ</v>
      </c>
      <c r="AP47" s="14"/>
      <c r="AQ47" s="60" t="str">
        <f t="shared" si="23"/>
        <v>ต่ำ</v>
      </c>
      <c r="AR47" s="14"/>
      <c r="AS47" s="60" t="str">
        <f t="shared" si="24"/>
        <v>ต่ำ</v>
      </c>
      <c r="AT47" s="14"/>
      <c r="AU47" s="60" t="str">
        <f t="shared" si="25"/>
        <v>ต่ำ</v>
      </c>
      <c r="AV47" s="14"/>
      <c r="AW47" s="60" t="str">
        <f t="shared" si="26"/>
        <v>ต่ำ</v>
      </c>
      <c r="AX47" s="14"/>
      <c r="AY47" s="60" t="str">
        <f t="shared" si="27"/>
        <v>ต่ำ</v>
      </c>
    </row>
    <row r="48" spans="1:51" s="35" customFormat="1" ht="11.25" customHeight="1" x14ac:dyDescent="0.2">
      <c r="A48" s="14">
        <v>45</v>
      </c>
      <c r="B48" s="30"/>
      <c r="C48" s="31"/>
      <c r="D48" s="32"/>
      <c r="E48" s="33"/>
      <c r="F48" s="14"/>
      <c r="G48" s="14"/>
      <c r="H48" s="14"/>
      <c r="I48" s="14"/>
      <c r="J48" s="14"/>
      <c r="K48" s="14"/>
      <c r="L48" s="59" t="str">
        <f t="shared" si="15"/>
        <v>ใช้สายตา</v>
      </c>
      <c r="M48" s="59" t="e">
        <f t="shared" si="16"/>
        <v>#NUM!</v>
      </c>
      <c r="N48" s="59" t="str">
        <f t="shared" si="17"/>
        <v>ใช้สายตา</v>
      </c>
      <c r="O48" s="14">
        <v>45</v>
      </c>
      <c r="P48" s="30"/>
      <c r="Q48" s="31"/>
      <c r="R48" s="32"/>
      <c r="S48" s="33"/>
      <c r="T48" s="14"/>
      <c r="U48" s="14"/>
      <c r="V48" s="14"/>
      <c r="W48" s="14"/>
      <c r="X48" s="14"/>
      <c r="Y48" s="14"/>
      <c r="Z48" s="14"/>
      <c r="AA48" s="14"/>
      <c r="AB48" s="59" t="str">
        <f t="shared" si="18"/>
        <v>คณิต/วิทย์</v>
      </c>
      <c r="AC48" s="14">
        <v>45</v>
      </c>
      <c r="AD48" s="30"/>
      <c r="AE48" s="31"/>
      <c r="AF48" s="32"/>
      <c r="AG48" s="33"/>
      <c r="AH48" s="14"/>
      <c r="AI48" s="60" t="str">
        <f t="shared" si="19"/>
        <v>ต่ำ</v>
      </c>
      <c r="AJ48" s="14"/>
      <c r="AK48" s="60" t="str">
        <f t="shared" si="20"/>
        <v>ต่ำ</v>
      </c>
      <c r="AL48" s="14"/>
      <c r="AM48" s="60" t="str">
        <f t="shared" si="21"/>
        <v>ต่ำ</v>
      </c>
      <c r="AN48" s="14"/>
      <c r="AO48" s="60" t="str">
        <f t="shared" si="22"/>
        <v>ต่ำ</v>
      </c>
      <c r="AP48" s="14"/>
      <c r="AQ48" s="60" t="str">
        <f t="shared" si="23"/>
        <v>ต่ำ</v>
      </c>
      <c r="AR48" s="14"/>
      <c r="AS48" s="60" t="str">
        <f t="shared" si="24"/>
        <v>ต่ำ</v>
      </c>
      <c r="AT48" s="14"/>
      <c r="AU48" s="60" t="str">
        <f t="shared" si="25"/>
        <v>ต่ำ</v>
      </c>
      <c r="AV48" s="14"/>
      <c r="AW48" s="60" t="str">
        <f t="shared" si="26"/>
        <v>ต่ำ</v>
      </c>
      <c r="AX48" s="14"/>
      <c r="AY48" s="60" t="str">
        <f t="shared" si="27"/>
        <v>ต่ำ</v>
      </c>
    </row>
    <row r="49" spans="1:52" s="35" customFormat="1" ht="11.25" customHeight="1" x14ac:dyDescent="0.2">
      <c r="A49" s="14">
        <v>46</v>
      </c>
      <c r="B49" s="29"/>
      <c r="C49" s="31"/>
      <c r="D49" s="32"/>
      <c r="E49" s="33"/>
      <c r="F49" s="14"/>
      <c r="G49" s="14"/>
      <c r="H49" s="14"/>
      <c r="I49" s="14"/>
      <c r="J49" s="14"/>
      <c r="K49" s="14"/>
      <c r="L49" s="59" t="str">
        <f t="shared" si="15"/>
        <v>ใช้สายตา</v>
      </c>
      <c r="M49" s="59" t="e">
        <f t="shared" si="16"/>
        <v>#NUM!</v>
      </c>
      <c r="N49" s="59" t="str">
        <f t="shared" si="17"/>
        <v>ใช้สายตา</v>
      </c>
      <c r="O49" s="14">
        <v>46</v>
      </c>
      <c r="P49" s="29"/>
      <c r="Q49" s="31"/>
      <c r="R49" s="32"/>
      <c r="S49" s="33"/>
      <c r="T49" s="14"/>
      <c r="U49" s="14"/>
      <c r="V49" s="14"/>
      <c r="W49" s="14"/>
      <c r="X49" s="14"/>
      <c r="Y49" s="14"/>
      <c r="Z49" s="14"/>
      <c r="AA49" s="14"/>
      <c r="AB49" s="59" t="str">
        <f t="shared" si="18"/>
        <v>คณิต/วิทย์</v>
      </c>
      <c r="AC49" s="14">
        <v>46</v>
      </c>
      <c r="AD49" s="29"/>
      <c r="AE49" s="31"/>
      <c r="AF49" s="32"/>
      <c r="AG49" s="33"/>
      <c r="AH49" s="14"/>
      <c r="AI49" s="60" t="str">
        <f t="shared" si="19"/>
        <v>ต่ำ</v>
      </c>
      <c r="AJ49" s="14"/>
      <c r="AK49" s="60" t="str">
        <f t="shared" si="20"/>
        <v>ต่ำ</v>
      </c>
      <c r="AL49" s="14"/>
      <c r="AM49" s="60" t="str">
        <f t="shared" si="21"/>
        <v>ต่ำ</v>
      </c>
      <c r="AN49" s="14"/>
      <c r="AO49" s="60" t="str">
        <f t="shared" si="22"/>
        <v>ต่ำ</v>
      </c>
      <c r="AP49" s="14"/>
      <c r="AQ49" s="60" t="str">
        <f t="shared" si="23"/>
        <v>ต่ำ</v>
      </c>
      <c r="AR49" s="14"/>
      <c r="AS49" s="60" t="str">
        <f t="shared" si="24"/>
        <v>ต่ำ</v>
      </c>
      <c r="AT49" s="14"/>
      <c r="AU49" s="60" t="str">
        <f t="shared" si="25"/>
        <v>ต่ำ</v>
      </c>
      <c r="AV49" s="14"/>
      <c r="AW49" s="60" t="str">
        <f t="shared" si="26"/>
        <v>ต่ำ</v>
      </c>
      <c r="AX49" s="14"/>
      <c r="AY49" s="60" t="str">
        <f t="shared" si="27"/>
        <v>ต่ำ</v>
      </c>
    </row>
    <row r="50" spans="1:52" s="35" customFormat="1" ht="11.25" customHeight="1" x14ac:dyDescent="0.2">
      <c r="A50" s="14">
        <v>47</v>
      </c>
      <c r="B50" s="30"/>
      <c r="C50" s="31"/>
      <c r="D50" s="32"/>
      <c r="E50" s="33"/>
      <c r="F50" s="14"/>
      <c r="G50" s="14"/>
      <c r="H50" s="14"/>
      <c r="I50" s="14"/>
      <c r="J50" s="14"/>
      <c r="K50" s="14"/>
      <c r="L50" s="59" t="str">
        <f t="shared" si="15"/>
        <v>ใช้สายตา</v>
      </c>
      <c r="M50" s="59" t="e">
        <f t="shared" si="16"/>
        <v>#NUM!</v>
      </c>
      <c r="N50" s="59" t="str">
        <f t="shared" si="17"/>
        <v>ใช้สายตา</v>
      </c>
      <c r="O50" s="14">
        <v>47</v>
      </c>
      <c r="P50" s="30"/>
      <c r="Q50" s="31"/>
      <c r="R50" s="32"/>
      <c r="S50" s="33"/>
      <c r="T50" s="14"/>
      <c r="U50" s="14"/>
      <c r="V50" s="14"/>
      <c r="W50" s="14"/>
      <c r="X50" s="14"/>
      <c r="Y50" s="14"/>
      <c r="Z50" s="14"/>
      <c r="AA50" s="14"/>
      <c r="AB50" s="59" t="str">
        <f t="shared" si="18"/>
        <v>คณิต/วิทย์</v>
      </c>
      <c r="AC50" s="14">
        <v>47</v>
      </c>
      <c r="AD50" s="30"/>
      <c r="AE50" s="31"/>
      <c r="AF50" s="32"/>
      <c r="AG50" s="33"/>
      <c r="AH50" s="14"/>
      <c r="AI50" s="60" t="str">
        <f t="shared" si="19"/>
        <v>ต่ำ</v>
      </c>
      <c r="AJ50" s="14"/>
      <c r="AK50" s="60" t="str">
        <f t="shared" si="20"/>
        <v>ต่ำ</v>
      </c>
      <c r="AL50" s="14"/>
      <c r="AM50" s="60" t="str">
        <f t="shared" si="21"/>
        <v>ต่ำ</v>
      </c>
      <c r="AN50" s="14"/>
      <c r="AO50" s="60" t="str">
        <f t="shared" si="22"/>
        <v>ต่ำ</v>
      </c>
      <c r="AP50" s="14"/>
      <c r="AQ50" s="60" t="str">
        <f t="shared" si="23"/>
        <v>ต่ำ</v>
      </c>
      <c r="AR50" s="14"/>
      <c r="AS50" s="60" t="str">
        <f t="shared" si="24"/>
        <v>ต่ำ</v>
      </c>
      <c r="AT50" s="14"/>
      <c r="AU50" s="60" t="str">
        <f t="shared" si="25"/>
        <v>ต่ำ</v>
      </c>
      <c r="AV50" s="14"/>
      <c r="AW50" s="60" t="str">
        <f t="shared" si="26"/>
        <v>ต่ำ</v>
      </c>
      <c r="AX50" s="14"/>
      <c r="AY50" s="60" t="str">
        <f t="shared" si="27"/>
        <v>ต่ำ</v>
      </c>
    </row>
    <row r="51" spans="1:52" s="35" customFormat="1" ht="11.25" customHeight="1" x14ac:dyDescent="0.2">
      <c r="A51" s="14">
        <v>48</v>
      </c>
      <c r="B51" s="29"/>
      <c r="C51" s="31"/>
      <c r="D51" s="32"/>
      <c r="E51" s="33"/>
      <c r="F51" s="14"/>
      <c r="G51" s="14"/>
      <c r="H51" s="14"/>
      <c r="I51" s="14"/>
      <c r="J51" s="14"/>
      <c r="K51" s="14"/>
      <c r="L51" s="59" t="str">
        <f t="shared" si="15"/>
        <v>ใช้สายตา</v>
      </c>
      <c r="M51" s="59" t="e">
        <f t="shared" si="16"/>
        <v>#NUM!</v>
      </c>
      <c r="N51" s="59" t="str">
        <f t="shared" si="17"/>
        <v>ใช้สายตา</v>
      </c>
      <c r="O51" s="14">
        <v>48</v>
      </c>
      <c r="P51" s="29"/>
      <c r="Q51" s="31"/>
      <c r="R51" s="32"/>
      <c r="S51" s="33"/>
      <c r="T51" s="14"/>
      <c r="U51" s="14"/>
      <c r="V51" s="14"/>
      <c r="W51" s="14"/>
      <c r="X51" s="14"/>
      <c r="Y51" s="14"/>
      <c r="Z51" s="14"/>
      <c r="AA51" s="14"/>
      <c r="AB51" s="59" t="str">
        <f t="shared" si="18"/>
        <v>คณิต/วิทย์</v>
      </c>
      <c r="AC51" s="14">
        <v>48</v>
      </c>
      <c r="AD51" s="29"/>
      <c r="AE51" s="31"/>
      <c r="AF51" s="32"/>
      <c r="AG51" s="33"/>
      <c r="AH51" s="14"/>
      <c r="AI51" s="60" t="str">
        <f t="shared" si="19"/>
        <v>ต่ำ</v>
      </c>
      <c r="AJ51" s="14"/>
      <c r="AK51" s="60" t="str">
        <f t="shared" si="20"/>
        <v>ต่ำ</v>
      </c>
      <c r="AL51" s="14"/>
      <c r="AM51" s="60" t="str">
        <f t="shared" si="21"/>
        <v>ต่ำ</v>
      </c>
      <c r="AN51" s="14"/>
      <c r="AO51" s="60" t="str">
        <f t="shared" si="22"/>
        <v>ต่ำ</v>
      </c>
      <c r="AP51" s="14"/>
      <c r="AQ51" s="60" t="str">
        <f t="shared" si="23"/>
        <v>ต่ำ</v>
      </c>
      <c r="AR51" s="14"/>
      <c r="AS51" s="60" t="str">
        <f t="shared" si="24"/>
        <v>ต่ำ</v>
      </c>
      <c r="AT51" s="14"/>
      <c r="AU51" s="60" t="str">
        <f t="shared" si="25"/>
        <v>ต่ำ</v>
      </c>
      <c r="AV51" s="14"/>
      <c r="AW51" s="60" t="str">
        <f t="shared" si="26"/>
        <v>ต่ำ</v>
      </c>
      <c r="AX51" s="14"/>
      <c r="AY51" s="60" t="str">
        <f t="shared" si="27"/>
        <v>ต่ำ</v>
      </c>
    </row>
    <row r="52" spans="1:52" s="35" customFormat="1" ht="11.25" customHeight="1" x14ac:dyDescent="0.2">
      <c r="A52" s="14">
        <v>49</v>
      </c>
      <c r="B52" s="29"/>
      <c r="C52" s="31"/>
      <c r="D52" s="32"/>
      <c r="E52" s="33"/>
      <c r="F52" s="14"/>
      <c r="G52" s="14"/>
      <c r="H52" s="14"/>
      <c r="I52" s="14"/>
      <c r="J52" s="14"/>
      <c r="K52" s="14"/>
      <c r="L52" s="59" t="str">
        <f t="shared" si="15"/>
        <v>ใช้สายตา</v>
      </c>
      <c r="M52" s="59" t="e">
        <f t="shared" si="16"/>
        <v>#NUM!</v>
      </c>
      <c r="N52" s="59" t="str">
        <f t="shared" si="17"/>
        <v>ใช้สายตา</v>
      </c>
      <c r="O52" s="14">
        <v>49</v>
      </c>
      <c r="P52" s="29"/>
      <c r="Q52" s="31"/>
      <c r="R52" s="32"/>
      <c r="S52" s="33"/>
      <c r="T52" s="14"/>
      <c r="U52" s="14"/>
      <c r="V52" s="14"/>
      <c r="W52" s="14"/>
      <c r="X52" s="14"/>
      <c r="Y52" s="14"/>
      <c r="Z52" s="14"/>
      <c r="AA52" s="14"/>
      <c r="AB52" s="59" t="str">
        <f t="shared" si="18"/>
        <v>คณิต/วิทย์</v>
      </c>
      <c r="AC52" s="14">
        <v>49</v>
      </c>
      <c r="AD52" s="29"/>
      <c r="AE52" s="31"/>
      <c r="AF52" s="32"/>
      <c r="AG52" s="33"/>
      <c r="AH52" s="14"/>
      <c r="AI52" s="60" t="str">
        <f t="shared" si="19"/>
        <v>ต่ำ</v>
      </c>
      <c r="AJ52" s="14"/>
      <c r="AK52" s="60" t="str">
        <f t="shared" si="20"/>
        <v>ต่ำ</v>
      </c>
      <c r="AL52" s="14"/>
      <c r="AM52" s="60" t="str">
        <f t="shared" si="21"/>
        <v>ต่ำ</v>
      </c>
      <c r="AN52" s="14"/>
      <c r="AO52" s="60" t="str">
        <f t="shared" si="22"/>
        <v>ต่ำ</v>
      </c>
      <c r="AP52" s="14"/>
      <c r="AQ52" s="60" t="str">
        <f t="shared" si="23"/>
        <v>ต่ำ</v>
      </c>
      <c r="AR52" s="14"/>
      <c r="AS52" s="60" t="str">
        <f t="shared" si="24"/>
        <v>ต่ำ</v>
      </c>
      <c r="AT52" s="14"/>
      <c r="AU52" s="60" t="str">
        <f t="shared" si="25"/>
        <v>ต่ำ</v>
      </c>
      <c r="AV52" s="14"/>
      <c r="AW52" s="60" t="str">
        <f t="shared" si="26"/>
        <v>ต่ำ</v>
      </c>
      <c r="AX52" s="14"/>
      <c r="AY52" s="60" t="str">
        <f t="shared" si="27"/>
        <v>ต่ำ</v>
      </c>
    </row>
    <row r="53" spans="1:52" s="35" customFormat="1" ht="11.25" customHeight="1" x14ac:dyDescent="0.2">
      <c r="A53" s="14">
        <v>50</v>
      </c>
      <c r="B53" s="30"/>
      <c r="C53" s="31"/>
      <c r="D53" s="32"/>
      <c r="E53" s="33"/>
      <c r="F53" s="14"/>
      <c r="G53" s="14"/>
      <c r="H53" s="14"/>
      <c r="I53" s="14"/>
      <c r="J53" s="14"/>
      <c r="K53" s="14"/>
      <c r="L53" s="59" t="str">
        <f t="shared" si="15"/>
        <v>ใช้สายตา</v>
      </c>
      <c r="M53" s="59" t="e">
        <f t="shared" si="16"/>
        <v>#NUM!</v>
      </c>
      <c r="N53" s="59" t="str">
        <f t="shared" si="17"/>
        <v>ใช้สายตา</v>
      </c>
      <c r="O53" s="14">
        <v>50</v>
      </c>
      <c r="P53" s="30"/>
      <c r="Q53" s="31"/>
      <c r="R53" s="32"/>
      <c r="S53" s="33"/>
      <c r="T53" s="14"/>
      <c r="U53" s="14"/>
      <c r="V53" s="14"/>
      <c r="W53" s="14"/>
      <c r="X53" s="14"/>
      <c r="Y53" s="14"/>
      <c r="Z53" s="14"/>
      <c r="AA53" s="14"/>
      <c r="AB53" s="59" t="str">
        <f t="shared" si="18"/>
        <v>คณิต/วิทย์</v>
      </c>
      <c r="AC53" s="14">
        <v>50</v>
      </c>
      <c r="AD53" s="30"/>
      <c r="AE53" s="31"/>
      <c r="AF53" s="32"/>
      <c r="AG53" s="33"/>
      <c r="AH53" s="14"/>
      <c r="AI53" s="60" t="str">
        <f t="shared" si="19"/>
        <v>ต่ำ</v>
      </c>
      <c r="AJ53" s="14"/>
      <c r="AK53" s="60" t="str">
        <f t="shared" si="20"/>
        <v>ต่ำ</v>
      </c>
      <c r="AL53" s="14"/>
      <c r="AM53" s="60" t="str">
        <f t="shared" si="21"/>
        <v>ต่ำ</v>
      </c>
      <c r="AN53" s="14"/>
      <c r="AO53" s="60" t="str">
        <f t="shared" si="22"/>
        <v>ต่ำ</v>
      </c>
      <c r="AP53" s="14"/>
      <c r="AQ53" s="60" t="str">
        <f t="shared" si="23"/>
        <v>ต่ำ</v>
      </c>
      <c r="AR53" s="14"/>
      <c r="AS53" s="60" t="str">
        <f t="shared" si="24"/>
        <v>ต่ำ</v>
      </c>
      <c r="AT53" s="14"/>
      <c r="AU53" s="60" t="str">
        <f t="shared" si="25"/>
        <v>ต่ำ</v>
      </c>
      <c r="AV53" s="14"/>
      <c r="AW53" s="60" t="str">
        <f t="shared" si="26"/>
        <v>ต่ำ</v>
      </c>
      <c r="AX53" s="14"/>
      <c r="AY53" s="60" t="str">
        <f t="shared" si="27"/>
        <v>ต่ำ</v>
      </c>
    </row>
    <row r="54" spans="1:52" ht="11.25" customHeight="1" x14ac:dyDescent="0.2">
      <c r="A54" s="2"/>
      <c r="B54" s="17"/>
      <c r="D54" s="1"/>
      <c r="E54" s="1"/>
      <c r="F54" s="2"/>
      <c r="G54" s="2"/>
      <c r="H54" s="2"/>
      <c r="I54" s="2"/>
      <c r="J54" s="2"/>
      <c r="K54" s="2"/>
      <c r="L54" s="1"/>
      <c r="M54" s="1"/>
      <c r="N54" s="1"/>
      <c r="O54" s="2"/>
      <c r="P54" s="17"/>
      <c r="R54" s="1"/>
      <c r="S54" s="1"/>
      <c r="T54" s="2"/>
      <c r="U54" s="2"/>
      <c r="V54" s="2"/>
      <c r="W54" s="2"/>
      <c r="X54" s="2"/>
      <c r="Y54" s="2"/>
      <c r="Z54" s="2"/>
      <c r="AA54" s="2"/>
      <c r="AB54" s="1"/>
      <c r="AC54" s="2"/>
      <c r="AD54" s="17"/>
      <c r="AF54" s="1"/>
      <c r="AG54" s="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8"/>
    </row>
    <row r="55" spans="1:52" ht="11.25" customHeight="1" x14ac:dyDescent="0.2">
      <c r="A55" s="57" t="s">
        <v>51</v>
      </c>
      <c r="B55" s="13" t="s">
        <v>30</v>
      </c>
      <c r="D55" s="13">
        <f>COUNTIF(L4:L54,"ใช้สายตา")</f>
        <v>50</v>
      </c>
      <c r="E55" s="27">
        <f>D55*100/50</f>
        <v>100</v>
      </c>
      <c r="F55" s="58" t="s">
        <v>49</v>
      </c>
      <c r="G55" s="13" t="s">
        <v>30</v>
      </c>
      <c r="H55" s="17"/>
      <c r="I55" s="13">
        <f>COUNTIF(M4:M54,"ใช้สายตา")</f>
        <v>0</v>
      </c>
      <c r="J55" s="26">
        <f>I55*100/50</f>
        <v>0</v>
      </c>
      <c r="K55" s="57" t="s">
        <v>50</v>
      </c>
      <c r="L55" s="19" t="s">
        <v>30</v>
      </c>
      <c r="M55" s="19">
        <f>COUNTIF(N4:N54,"ใช้สายตา")</f>
        <v>50</v>
      </c>
      <c r="N55" s="28">
        <f>M55*100/50</f>
        <v>100</v>
      </c>
      <c r="X55" s="4" t="s">
        <v>37</v>
      </c>
      <c r="Z55" s="3" t="s">
        <v>36</v>
      </c>
      <c r="AA55" s="20">
        <f>COUNTIF(AB4:AB54,"คณิต/วิทย์")</f>
        <v>50</v>
      </c>
      <c r="AB55" s="28">
        <f>AA55*100/50</f>
        <v>100</v>
      </c>
      <c r="AH55" s="12" t="s">
        <v>45</v>
      </c>
      <c r="AI55" s="21">
        <f>COUNTIF(AI4:AI54,"ต่ำ")</f>
        <v>50</v>
      </c>
      <c r="AJ55" s="12" t="s">
        <v>45</v>
      </c>
      <c r="AK55" s="21">
        <f>COUNTIF(AK4:AK54,"ต่ำ")</f>
        <v>50</v>
      </c>
      <c r="AL55" s="12" t="s">
        <v>45</v>
      </c>
      <c r="AM55" s="21">
        <f>COUNTIF(AM4:AM54,"ต่ำ")</f>
        <v>50</v>
      </c>
      <c r="AN55" s="12" t="s">
        <v>45</v>
      </c>
      <c r="AO55" s="21">
        <f>COUNTIF(AO4:AO54,"ต่ำ")</f>
        <v>50</v>
      </c>
      <c r="AP55" s="12" t="s">
        <v>45</v>
      </c>
      <c r="AQ55" s="21">
        <f>COUNTIF(AQ4:AQ54,"ต่ำ")</f>
        <v>50</v>
      </c>
      <c r="AR55" s="12" t="s">
        <v>45</v>
      </c>
      <c r="AS55" s="21">
        <f>COUNTIF(AS4:AS54,"ต่ำ")</f>
        <v>50</v>
      </c>
      <c r="AT55" s="12" t="s">
        <v>45</v>
      </c>
      <c r="AU55" s="21">
        <f>COUNTIF(AU4:AU54,"ต่ำ")</f>
        <v>50</v>
      </c>
      <c r="AV55" s="12" t="s">
        <v>45</v>
      </c>
      <c r="AW55" s="21">
        <f>COUNTIF(AW4:AW54,"ต่ำ")</f>
        <v>50</v>
      </c>
      <c r="AX55" s="12" t="s">
        <v>45</v>
      </c>
      <c r="AY55" s="21">
        <f>COUNTIF(AY4:AY54,"ต่ำ")</f>
        <v>50</v>
      </c>
    </row>
    <row r="56" spans="1:52" ht="11.25" customHeight="1" x14ac:dyDescent="0.2">
      <c r="A56" s="57"/>
      <c r="B56" s="13" t="s">
        <v>31</v>
      </c>
      <c r="D56" s="13">
        <f>COUNTIF(L4:L54,"ใช้การฟัง")</f>
        <v>0</v>
      </c>
      <c r="E56" s="27">
        <f t="shared" ref="E56:E61" si="28">D56*100/50</f>
        <v>0</v>
      </c>
      <c r="F56" s="58"/>
      <c r="G56" s="13" t="s">
        <v>31</v>
      </c>
      <c r="H56" s="17"/>
      <c r="I56" s="13">
        <f>COUNTIF(M4:M54,"ใช้การฟัง")</f>
        <v>0</v>
      </c>
      <c r="J56" s="26">
        <f t="shared" ref="J56:J61" si="29">I56*100/50</f>
        <v>0</v>
      </c>
      <c r="K56" s="57"/>
      <c r="L56" s="19" t="s">
        <v>31</v>
      </c>
      <c r="M56" s="19">
        <f>COUNTIF(N4:N54,"ใช้การฟัง")</f>
        <v>0</v>
      </c>
      <c r="N56" s="28">
        <f t="shared" ref="N56:N61" si="30">M56*100/50</f>
        <v>0</v>
      </c>
      <c r="X56" s="4" t="s">
        <v>38</v>
      </c>
      <c r="Z56" s="3" t="s">
        <v>36</v>
      </c>
      <c r="AA56" s="20">
        <f>COUNTIF(AB4:AB54,"มิติสัมพันธ์")</f>
        <v>0</v>
      </c>
      <c r="AB56" s="28">
        <f t="shared" ref="AB56:AB63" si="31">AA56*100/50</f>
        <v>0</v>
      </c>
      <c r="AH56" s="12" t="s">
        <v>46</v>
      </c>
      <c r="AI56" s="21">
        <f>COUNTIF(AI4:AI54,"ปกติ")</f>
        <v>0</v>
      </c>
      <c r="AJ56" s="12" t="s">
        <v>46</v>
      </c>
      <c r="AK56" s="21">
        <f>COUNTIF(AK4:AK54,"ปกติ")</f>
        <v>0</v>
      </c>
      <c r="AL56" s="12" t="s">
        <v>46</v>
      </c>
      <c r="AM56" s="21">
        <f>COUNTIF(AM4:AM54,"ปกติ")</f>
        <v>0</v>
      </c>
      <c r="AN56" s="12" t="s">
        <v>46</v>
      </c>
      <c r="AO56" s="21">
        <f>COUNTIF(AO4:AO54,"ปกติ")</f>
        <v>0</v>
      </c>
      <c r="AP56" s="12" t="s">
        <v>46</v>
      </c>
      <c r="AQ56" s="21">
        <f>COUNTIF(AQ4:AQ54,"ปกติ")</f>
        <v>0</v>
      </c>
      <c r="AR56" s="12" t="s">
        <v>46</v>
      </c>
      <c r="AS56" s="21">
        <f>COUNTIF(AS4:AS54,"ปกติ")</f>
        <v>0</v>
      </c>
      <c r="AT56" s="12" t="s">
        <v>46</v>
      </c>
      <c r="AU56" s="21">
        <f>COUNTIF(AU4:AU54,"ปกติ")</f>
        <v>0</v>
      </c>
      <c r="AV56" s="12" t="s">
        <v>46</v>
      </c>
      <c r="AW56" s="21">
        <f>COUNTIF(AW4:AW54,"ปกติ")</f>
        <v>0</v>
      </c>
      <c r="AX56" s="12" t="s">
        <v>46</v>
      </c>
      <c r="AY56" s="21">
        <f>COUNTIF(AY4:AY54,"ปกติ")</f>
        <v>0</v>
      </c>
    </row>
    <row r="57" spans="1:52" ht="11.25" customHeight="1" x14ac:dyDescent="0.2">
      <c r="A57" s="57"/>
      <c r="B57" s="13" t="s">
        <v>52</v>
      </c>
      <c r="D57" s="13">
        <f>COUNTIF(L4:L54,"ใช้การสัมผัส")</f>
        <v>0</v>
      </c>
      <c r="E57" s="27">
        <f t="shared" si="28"/>
        <v>0</v>
      </c>
      <c r="F57" s="58"/>
      <c r="G57" s="13" t="s">
        <v>32</v>
      </c>
      <c r="H57" s="17"/>
      <c r="I57" s="13">
        <f>COUNTIF(M4:M54,"ใช้การสัมผัส")</f>
        <v>0</v>
      </c>
      <c r="J57" s="26">
        <f t="shared" si="29"/>
        <v>0</v>
      </c>
      <c r="K57" s="57"/>
      <c r="L57" s="19" t="s">
        <v>52</v>
      </c>
      <c r="M57" s="19">
        <f>COUNTIF(N4:N54,"ใช้การสัมผัส")</f>
        <v>0</v>
      </c>
      <c r="N57" s="28">
        <f t="shared" si="30"/>
        <v>0</v>
      </c>
      <c r="X57" s="4" t="s">
        <v>39</v>
      </c>
      <c r="Z57" s="3" t="s">
        <v>36</v>
      </c>
      <c r="AA57" s="20">
        <f>COUNTIF(AB4:AB54,"ศิลปะ/ดนตรี")</f>
        <v>0</v>
      </c>
      <c r="AB57" s="28">
        <f t="shared" si="31"/>
        <v>0</v>
      </c>
      <c r="AH57" s="12" t="s">
        <v>47</v>
      </c>
      <c r="AI57" s="21">
        <f>COUNTIF(AI4:AI54,"สูง")</f>
        <v>0</v>
      </c>
      <c r="AJ57" s="12" t="s">
        <v>47</v>
      </c>
      <c r="AK57" s="21">
        <f>COUNTIF(AK4:AK54,"สูง")</f>
        <v>0</v>
      </c>
      <c r="AL57" s="12" t="s">
        <v>47</v>
      </c>
      <c r="AM57" s="21">
        <f>COUNTIF(AM4:AM54,"สูง")</f>
        <v>0</v>
      </c>
      <c r="AN57" s="12" t="s">
        <v>47</v>
      </c>
      <c r="AO57" s="21">
        <f>COUNTIF(AO4:AO54,"สูง")</f>
        <v>0</v>
      </c>
      <c r="AP57" s="12" t="s">
        <v>47</v>
      </c>
      <c r="AQ57" s="21">
        <f>COUNTIF(AQ4:AQ54,"สูง")</f>
        <v>0</v>
      </c>
      <c r="AR57" s="12" t="s">
        <v>47</v>
      </c>
      <c r="AS57" s="21">
        <f>COUNTIF(AS4:AS54,"สูง")</f>
        <v>0</v>
      </c>
      <c r="AT57" s="12" t="s">
        <v>47</v>
      </c>
      <c r="AU57" s="21">
        <f>COUNTIF(AU4:AU54,"สูง")</f>
        <v>0</v>
      </c>
      <c r="AV57" s="12" t="s">
        <v>47</v>
      </c>
      <c r="AW57" s="21">
        <f>COUNTIF(AW4:AW54,"สูง")</f>
        <v>0</v>
      </c>
      <c r="AX57" s="12" t="s">
        <v>47</v>
      </c>
      <c r="AY57" s="21">
        <f>COUNTIF(AY4:AY54,"สูง")</f>
        <v>0</v>
      </c>
    </row>
    <row r="58" spans="1:52" ht="11.25" customHeight="1" x14ac:dyDescent="0.2">
      <c r="A58" s="57"/>
      <c r="B58" s="13" t="s">
        <v>33</v>
      </c>
      <c r="D58" s="13">
        <f>COUNTIF(L4:L54,"ใช้สัมผัส2")</f>
        <v>0</v>
      </c>
      <c r="E58" s="27">
        <f t="shared" si="28"/>
        <v>0</v>
      </c>
      <c r="F58" s="58"/>
      <c r="G58" s="13" t="s">
        <v>33</v>
      </c>
      <c r="H58" s="17"/>
      <c r="I58" s="13">
        <f>COUNTIF(M4:M54,"ใช้สัมผัส2")</f>
        <v>0</v>
      </c>
      <c r="J58" s="26">
        <f t="shared" si="29"/>
        <v>0</v>
      </c>
      <c r="K58" s="57"/>
      <c r="L58" s="19" t="s">
        <v>33</v>
      </c>
      <c r="M58" s="19">
        <f>COUNTIF(N4:N54,"ใช้สัมผัส2")</f>
        <v>0</v>
      </c>
      <c r="N58" s="28">
        <f t="shared" si="30"/>
        <v>0</v>
      </c>
      <c r="X58" s="4" t="s">
        <v>40</v>
      </c>
      <c r="Z58" s="3" t="s">
        <v>36</v>
      </c>
      <c r="AA58" s="20">
        <f>COUNTIF(AB4:AB54,"มนุษยสัมพันธ์")</f>
        <v>0</v>
      </c>
      <c r="AB58" s="28">
        <f t="shared" si="31"/>
        <v>0</v>
      </c>
      <c r="AH58" s="12" t="s">
        <v>48</v>
      </c>
      <c r="AI58" s="21">
        <f>SUM(AI55:AI57)</f>
        <v>50</v>
      </c>
      <c r="AJ58" s="12" t="s">
        <v>48</v>
      </c>
      <c r="AK58" s="21">
        <f>SUM(AK55:AK57)</f>
        <v>50</v>
      </c>
      <c r="AL58" s="12" t="s">
        <v>48</v>
      </c>
      <c r="AM58" s="21">
        <f>SUM(AM55:AM57)</f>
        <v>50</v>
      </c>
      <c r="AN58" s="12" t="s">
        <v>48</v>
      </c>
      <c r="AO58" s="21">
        <f>SUM(AO55:AO57)</f>
        <v>50</v>
      </c>
      <c r="AP58" s="12" t="s">
        <v>48</v>
      </c>
      <c r="AQ58" s="21">
        <f>SUM(AQ55:AQ57)</f>
        <v>50</v>
      </c>
      <c r="AR58" s="12" t="s">
        <v>48</v>
      </c>
      <c r="AS58" s="21">
        <f>SUM(AS55:AS57)</f>
        <v>50</v>
      </c>
      <c r="AT58" s="12" t="s">
        <v>48</v>
      </c>
      <c r="AU58" s="21">
        <f>SUM(AU55:AU57)</f>
        <v>50</v>
      </c>
      <c r="AV58" s="12" t="s">
        <v>48</v>
      </c>
      <c r="AW58" s="21">
        <f>SUM(AW55:AW57)</f>
        <v>50</v>
      </c>
      <c r="AX58" s="12" t="s">
        <v>48</v>
      </c>
      <c r="AY58" s="21">
        <f>SUM(AY55:AY57)</f>
        <v>50</v>
      </c>
    </row>
    <row r="59" spans="1:52" ht="11.25" customHeight="1" x14ac:dyDescent="0.2">
      <c r="A59" s="57"/>
      <c r="B59" s="13" t="s">
        <v>34</v>
      </c>
      <c r="D59" s="13">
        <f>COUNTIF(L4:L54,"เรียนเป็นกลุ่ม")</f>
        <v>0</v>
      </c>
      <c r="E59" s="27">
        <f t="shared" si="28"/>
        <v>0</v>
      </c>
      <c r="F59" s="58"/>
      <c r="G59" s="13" t="s">
        <v>34</v>
      </c>
      <c r="H59" s="17"/>
      <c r="I59" s="13">
        <f>COUNTIF(M4:M54,"เรียนเป็นกลุ่ม")</f>
        <v>0</v>
      </c>
      <c r="J59" s="26">
        <f t="shared" si="29"/>
        <v>0</v>
      </c>
      <c r="K59" s="57"/>
      <c r="L59" s="19" t="s">
        <v>34</v>
      </c>
      <c r="M59" s="19">
        <f>COUNTIF(N4:N54,"เรียนเป็นกลุ่ม")</f>
        <v>0</v>
      </c>
      <c r="N59" s="28">
        <f t="shared" si="30"/>
        <v>0</v>
      </c>
      <c r="X59" s="4" t="s">
        <v>41</v>
      </c>
      <c r="Z59" s="3" t="s">
        <v>36</v>
      </c>
      <c r="AA59" s="20">
        <f>COUNTIF(AB4:AB54,"ธรรมชาติ")</f>
        <v>0</v>
      </c>
      <c r="AB59" s="28">
        <f t="shared" si="31"/>
        <v>0</v>
      </c>
      <c r="AI59" s="21"/>
    </row>
    <row r="60" spans="1:52" ht="11.25" customHeight="1" x14ac:dyDescent="0.2">
      <c r="A60" s="57"/>
      <c r="B60" s="13" t="s">
        <v>35</v>
      </c>
      <c r="D60" s="13">
        <f>COUNTIF(L4:L54,"เรียนตามลำพัง")</f>
        <v>0</v>
      </c>
      <c r="E60" s="27">
        <f t="shared" si="28"/>
        <v>0</v>
      </c>
      <c r="F60" s="58"/>
      <c r="G60" s="13" t="s">
        <v>35</v>
      </c>
      <c r="H60" s="17"/>
      <c r="I60" s="13">
        <f>COUNTIF(M4:M54,"เรียนตามลำพัง")</f>
        <v>0</v>
      </c>
      <c r="J60" s="26">
        <f t="shared" si="29"/>
        <v>0</v>
      </c>
      <c r="K60" s="57"/>
      <c r="L60" s="19" t="s">
        <v>35</v>
      </c>
      <c r="M60" s="19">
        <f>COUNTIF(N4:N54,"เรียนตามลำพัง")</f>
        <v>0</v>
      </c>
      <c r="N60" s="28">
        <f t="shared" si="30"/>
        <v>0</v>
      </c>
      <c r="X60" s="4" t="s">
        <v>42</v>
      </c>
      <c r="Z60" s="3" t="s">
        <v>36</v>
      </c>
      <c r="AA60" s="20">
        <f>COUNTIF(AB4:AB54,"เข้าใจตนเอง")</f>
        <v>0</v>
      </c>
      <c r="AB60" s="28">
        <f t="shared" si="31"/>
        <v>0</v>
      </c>
      <c r="AH60" s="12" t="s">
        <v>45</v>
      </c>
      <c r="AI60" s="61">
        <f>AI55*100/50</f>
        <v>100</v>
      </c>
      <c r="AJ60" s="23"/>
      <c r="AK60" s="61">
        <f>AK55*100/50</f>
        <v>100</v>
      </c>
      <c r="AL60" s="23"/>
      <c r="AM60" s="61">
        <f>AM55*100/50</f>
        <v>100</v>
      </c>
      <c r="AN60" s="23"/>
      <c r="AO60" s="61">
        <f>AO55*100/50</f>
        <v>100</v>
      </c>
      <c r="AP60" s="23"/>
      <c r="AQ60" s="61">
        <f>AQ55*100/50</f>
        <v>100</v>
      </c>
      <c r="AR60" s="23"/>
      <c r="AS60" s="61">
        <f>AS55*100/50</f>
        <v>100</v>
      </c>
      <c r="AT60" s="23"/>
      <c r="AU60" s="61">
        <f>AU55*100/50</f>
        <v>100</v>
      </c>
      <c r="AV60" s="23"/>
      <c r="AW60" s="61">
        <f>AW55*100/50</f>
        <v>100</v>
      </c>
      <c r="AX60" s="23"/>
      <c r="AY60" s="61">
        <f>AY55*100/50</f>
        <v>100</v>
      </c>
    </row>
    <row r="61" spans="1:52" ht="11.25" customHeight="1" x14ac:dyDescent="0.2">
      <c r="A61" s="57"/>
      <c r="B61" s="57" t="s">
        <v>48</v>
      </c>
      <c r="C61" s="57"/>
      <c r="D61" s="13">
        <f>SUM(D55:D60)</f>
        <v>50</v>
      </c>
      <c r="E61" s="27">
        <f t="shared" si="28"/>
        <v>100</v>
      </c>
      <c r="F61" s="58"/>
      <c r="G61" s="17" t="s">
        <v>48</v>
      </c>
      <c r="H61" s="17"/>
      <c r="I61" s="13">
        <f>SUM(I55:I60)</f>
        <v>0</v>
      </c>
      <c r="J61" s="26">
        <f t="shared" si="29"/>
        <v>0</v>
      </c>
      <c r="K61" s="57"/>
      <c r="L61" s="22" t="s">
        <v>48</v>
      </c>
      <c r="M61" s="19">
        <f>SUM(M55:M60)</f>
        <v>50</v>
      </c>
      <c r="N61" s="28">
        <f t="shared" si="30"/>
        <v>100</v>
      </c>
      <c r="X61" s="4" t="s">
        <v>43</v>
      </c>
      <c r="Z61" s="3" t="s">
        <v>36</v>
      </c>
      <c r="AA61" s="20">
        <f>COUNTIF(AB4:AB54,"กีฬา/สัมผัส")</f>
        <v>0</v>
      </c>
      <c r="AB61" s="28">
        <f t="shared" si="31"/>
        <v>0</v>
      </c>
      <c r="AH61" s="12" t="s">
        <v>46</v>
      </c>
      <c r="AI61" s="61">
        <f t="shared" ref="AI61:AK63" si="32">AI56*100/50</f>
        <v>0</v>
      </c>
      <c r="AJ61" s="23"/>
      <c r="AK61" s="61">
        <f t="shared" si="32"/>
        <v>0</v>
      </c>
      <c r="AL61" s="23"/>
      <c r="AM61" s="61">
        <f t="shared" ref="AM61" si="33">AM56*100/50</f>
        <v>0</v>
      </c>
      <c r="AN61" s="23"/>
      <c r="AO61" s="61">
        <f t="shared" ref="AO61" si="34">AO56*100/50</f>
        <v>0</v>
      </c>
      <c r="AP61" s="23"/>
      <c r="AQ61" s="61">
        <f t="shared" ref="AQ61" si="35">AQ56*100/50</f>
        <v>0</v>
      </c>
      <c r="AR61" s="23"/>
      <c r="AS61" s="61">
        <f t="shared" ref="AS61" si="36">AS56*100/50</f>
        <v>0</v>
      </c>
      <c r="AT61" s="23"/>
      <c r="AU61" s="61">
        <f t="shared" ref="AU61" si="37">AU56*100/50</f>
        <v>0</v>
      </c>
      <c r="AV61" s="23"/>
      <c r="AW61" s="61">
        <f t="shared" ref="AW61" si="38">AW56*100/50</f>
        <v>0</v>
      </c>
      <c r="AX61" s="23"/>
      <c r="AY61" s="61">
        <f t="shared" ref="AY61" si="39">AY56*100/50</f>
        <v>0</v>
      </c>
    </row>
    <row r="62" spans="1:52" ht="13.5" customHeight="1" x14ac:dyDescent="0.2">
      <c r="E62" s="1"/>
      <c r="O62" s="9"/>
      <c r="X62" s="4" t="s">
        <v>44</v>
      </c>
      <c r="Z62" s="3" t="s">
        <v>36</v>
      </c>
      <c r="AA62" s="20">
        <f>COUNTIF(AB4:AB54,"ภาษา")</f>
        <v>0</v>
      </c>
      <c r="AB62" s="28">
        <f t="shared" si="31"/>
        <v>0</v>
      </c>
      <c r="AH62" s="12" t="s">
        <v>47</v>
      </c>
      <c r="AI62" s="61">
        <f t="shared" si="32"/>
        <v>0</v>
      </c>
      <c r="AJ62" s="23"/>
      <c r="AK62" s="61">
        <f t="shared" si="32"/>
        <v>0</v>
      </c>
      <c r="AL62" s="23"/>
      <c r="AM62" s="61">
        <f t="shared" ref="AM62" si="40">AM57*100/50</f>
        <v>0</v>
      </c>
      <c r="AN62" s="23"/>
      <c r="AO62" s="61">
        <f t="shared" ref="AO62" si="41">AO57*100/50</f>
        <v>0</v>
      </c>
      <c r="AP62" s="23"/>
      <c r="AQ62" s="61">
        <f t="shared" ref="AQ62" si="42">AQ57*100/50</f>
        <v>0</v>
      </c>
      <c r="AR62" s="23"/>
      <c r="AS62" s="61">
        <f t="shared" ref="AS62" si="43">AS57*100/50</f>
        <v>0</v>
      </c>
      <c r="AT62" s="23"/>
      <c r="AU62" s="61">
        <f t="shared" ref="AU62" si="44">AU57*100/50</f>
        <v>0</v>
      </c>
      <c r="AV62" s="23"/>
      <c r="AW62" s="61">
        <f t="shared" ref="AW62" si="45">AW57*100/50</f>
        <v>0</v>
      </c>
      <c r="AX62" s="23"/>
      <c r="AY62" s="61">
        <f t="shared" ref="AY62" si="46">AY57*100/50</f>
        <v>0</v>
      </c>
    </row>
    <row r="63" spans="1:52" ht="13.5" customHeight="1" x14ac:dyDescent="0.2">
      <c r="Z63" s="3" t="s">
        <v>48</v>
      </c>
      <c r="AA63" s="20">
        <f>SUM(AA55:AA62)</f>
        <v>50</v>
      </c>
      <c r="AB63" s="28">
        <f t="shared" si="31"/>
        <v>100</v>
      </c>
      <c r="AH63" s="12" t="s">
        <v>48</v>
      </c>
      <c r="AI63" s="61">
        <f t="shared" si="32"/>
        <v>100</v>
      </c>
      <c r="AK63" s="61">
        <f t="shared" si="32"/>
        <v>100</v>
      </c>
      <c r="AM63" s="61">
        <f t="shared" ref="AM63" si="47">AM58*100/50</f>
        <v>100</v>
      </c>
      <c r="AO63" s="61">
        <f t="shared" ref="AO63" si="48">AO58*100/50</f>
        <v>100</v>
      </c>
      <c r="AQ63" s="61">
        <f t="shared" ref="AQ63" si="49">AQ58*100/50</f>
        <v>100</v>
      </c>
      <c r="AS63" s="61">
        <f t="shared" ref="AS63" si="50">AS58*100/50</f>
        <v>100</v>
      </c>
      <c r="AU63" s="61">
        <f t="shared" ref="AU63" si="51">AU58*100/50</f>
        <v>100</v>
      </c>
      <c r="AW63" s="61">
        <f t="shared" ref="AW63" si="52">AW58*100/50</f>
        <v>100</v>
      </c>
      <c r="AY63" s="61">
        <f t="shared" ref="AY63" si="53">AY58*100/50</f>
        <v>100</v>
      </c>
    </row>
    <row r="64" spans="1:52" ht="13.5" customHeight="1" x14ac:dyDescent="0.2">
      <c r="AI64" s="24" t="s">
        <v>54</v>
      </c>
      <c r="AK64" s="24" t="s">
        <v>54</v>
      </c>
      <c r="AM64" s="24" t="s">
        <v>54</v>
      </c>
      <c r="AO64" s="24" t="s">
        <v>54</v>
      </c>
      <c r="AQ64" s="24" t="s">
        <v>54</v>
      </c>
      <c r="AS64" s="24" t="s">
        <v>54</v>
      </c>
      <c r="AU64" s="24" t="s">
        <v>54</v>
      </c>
      <c r="AW64" s="24" t="s">
        <v>54</v>
      </c>
      <c r="AY64" s="24" t="s">
        <v>54</v>
      </c>
    </row>
  </sheetData>
  <mergeCells count="23">
    <mergeCell ref="L2:L3"/>
    <mergeCell ref="B2:B3"/>
    <mergeCell ref="C2:E3"/>
    <mergeCell ref="A55:A61"/>
    <mergeCell ref="F55:F61"/>
    <mergeCell ref="K55:K61"/>
    <mergeCell ref="B61:C61"/>
    <mergeCell ref="A1:N1"/>
    <mergeCell ref="O2:O3"/>
    <mergeCell ref="M2:M3"/>
    <mergeCell ref="N2:N3"/>
    <mergeCell ref="AC1:AY1"/>
    <mergeCell ref="AB2:AB3"/>
    <mergeCell ref="O1:AB1"/>
    <mergeCell ref="AH2:AY2"/>
    <mergeCell ref="AC2:AC3"/>
    <mergeCell ref="AD2:AD3"/>
    <mergeCell ref="AE2:AG3"/>
    <mergeCell ref="T2:AA2"/>
    <mergeCell ref="A2:A3"/>
    <mergeCell ref="P2:P3"/>
    <mergeCell ref="Q2:S3"/>
    <mergeCell ref="F2:K2"/>
  </mergeCells>
  <pageMargins left="0.7" right="0.19" top="0.37" bottom="0.23" header="0.3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แปลผล ม. 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Student</cp:lastModifiedBy>
  <cp:lastPrinted>2018-06-19T23:55:32Z</cp:lastPrinted>
  <dcterms:created xsi:type="dcterms:W3CDTF">2013-05-23T02:13:44Z</dcterms:created>
  <dcterms:modified xsi:type="dcterms:W3CDTF">2019-05-28T23:37:22Z</dcterms:modified>
</cp:coreProperties>
</file>